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51\"/>
    </mc:Choice>
  </mc:AlternateContent>
  <xr:revisionPtr revIDLastSave="0" documentId="10_ncr:8100000_{189DB686-3B14-4E9B-9B7E-93F4924728A8}" xr6:coauthVersionLast="32" xr6:coauthVersionMax="32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1">Rozpočet!$A$1:$J$157</definedName>
  </definedNames>
  <calcPr calcId="162913"/>
</workbook>
</file>

<file path=xl/calcChain.xml><?xml version="1.0" encoding="utf-8"?>
<calcChain xmlns="http://schemas.openxmlformats.org/spreadsheetml/2006/main">
  <c r="J122" i="2" l="1"/>
  <c r="J121" i="2"/>
  <c r="J117" i="2"/>
  <c r="J111" i="2"/>
  <c r="J97" i="2"/>
  <c r="J88" i="2"/>
  <c r="J60" i="2"/>
  <c r="J55" i="2"/>
  <c r="J27" i="2"/>
  <c r="F2" i="3"/>
  <c r="F1" i="3"/>
  <c r="C10" i="3"/>
  <c r="C9" i="3"/>
  <c r="C11" i="3" s="1"/>
  <c r="B3" i="3"/>
  <c r="C4" i="3" s="1"/>
  <c r="H150" i="2"/>
  <c r="F150" i="2"/>
  <c r="H149" i="2"/>
  <c r="F149" i="2"/>
  <c r="I149" i="2" s="1"/>
  <c r="J149" i="2" s="1"/>
  <c r="H147" i="2"/>
  <c r="F147" i="2"/>
  <c r="I147" i="2" s="1"/>
  <c r="J147" i="2" s="1"/>
  <c r="H146" i="2"/>
  <c r="F146" i="2"/>
  <c r="I146" i="2" s="1"/>
  <c r="J146" i="2" s="1"/>
  <c r="H145" i="2"/>
  <c r="F145" i="2"/>
  <c r="I145" i="2" s="1"/>
  <c r="J145" i="2" s="1"/>
  <c r="H144" i="2"/>
  <c r="F144" i="2"/>
  <c r="H143" i="2"/>
  <c r="F143" i="2"/>
  <c r="I143" i="2" s="1"/>
  <c r="J143" i="2" s="1"/>
  <c r="H141" i="2"/>
  <c r="F141" i="2"/>
  <c r="I141" i="2" s="1"/>
  <c r="J141" i="2" s="1"/>
  <c r="H140" i="2"/>
  <c r="F140" i="2"/>
  <c r="H139" i="2"/>
  <c r="F139" i="2"/>
  <c r="I139" i="2" s="1"/>
  <c r="J139" i="2" s="1"/>
  <c r="H137" i="2"/>
  <c r="F137" i="2"/>
  <c r="H136" i="2"/>
  <c r="F136" i="2"/>
  <c r="I136" i="2" s="1"/>
  <c r="J136" i="2" s="1"/>
  <c r="H134" i="2"/>
  <c r="F134" i="2"/>
  <c r="I134" i="2" s="1"/>
  <c r="J134" i="2" s="1"/>
  <c r="H132" i="2"/>
  <c r="F132" i="2"/>
  <c r="H130" i="2"/>
  <c r="F130" i="2"/>
  <c r="H128" i="2"/>
  <c r="F128" i="2"/>
  <c r="I128" i="2" s="1"/>
  <c r="J128" i="2" s="1"/>
  <c r="H126" i="2"/>
  <c r="F126" i="2"/>
  <c r="I126" i="2" s="1"/>
  <c r="J126" i="2" s="1"/>
  <c r="H125" i="2"/>
  <c r="F125" i="2"/>
  <c r="I125" i="2" s="1"/>
  <c r="J125" i="2" s="1"/>
  <c r="H123" i="2"/>
  <c r="F123" i="2"/>
  <c r="H122" i="2"/>
  <c r="F122" i="2"/>
  <c r="I122" i="2" s="1"/>
  <c r="H121" i="2"/>
  <c r="F121" i="2"/>
  <c r="I121" i="2" s="1"/>
  <c r="H119" i="2"/>
  <c r="F119" i="2"/>
  <c r="H118" i="2"/>
  <c r="F118" i="2"/>
  <c r="H117" i="2"/>
  <c r="F117" i="2"/>
  <c r="I117" i="2" s="1"/>
  <c r="H116" i="2"/>
  <c r="F116" i="2"/>
  <c r="I116" i="2" s="1"/>
  <c r="J116" i="2" s="1"/>
  <c r="H114" i="2"/>
  <c r="F114" i="2"/>
  <c r="I114" i="2" s="1"/>
  <c r="J114" i="2" s="1"/>
  <c r="H113" i="2"/>
  <c r="F113" i="2"/>
  <c r="H112" i="2"/>
  <c r="F112" i="2"/>
  <c r="I112" i="2" s="1"/>
  <c r="J112" i="2" s="1"/>
  <c r="H111" i="2"/>
  <c r="F111" i="2"/>
  <c r="I111" i="2" s="1"/>
  <c r="H110" i="2"/>
  <c r="F110" i="2"/>
  <c r="H109" i="2"/>
  <c r="F109" i="2"/>
  <c r="H108" i="2"/>
  <c r="F108" i="2"/>
  <c r="I108" i="2" s="1"/>
  <c r="J108" i="2" s="1"/>
  <c r="H106" i="2"/>
  <c r="F106" i="2"/>
  <c r="I106" i="2" s="1"/>
  <c r="J106" i="2" s="1"/>
  <c r="H104" i="2"/>
  <c r="F104" i="2"/>
  <c r="I104" i="2" s="1"/>
  <c r="J104" i="2" s="1"/>
  <c r="H103" i="2"/>
  <c r="F103" i="2"/>
  <c r="H102" i="2"/>
  <c r="F102" i="2"/>
  <c r="I102" i="2" s="1"/>
  <c r="J102" i="2" s="1"/>
  <c r="H101" i="2"/>
  <c r="F101" i="2"/>
  <c r="I101" i="2" s="1"/>
  <c r="J101" i="2" s="1"/>
  <c r="H100" i="2"/>
  <c r="F100" i="2"/>
  <c r="H99" i="2"/>
  <c r="F99" i="2"/>
  <c r="H97" i="2"/>
  <c r="F97" i="2"/>
  <c r="I97" i="2" s="1"/>
  <c r="H96" i="2"/>
  <c r="F96" i="2"/>
  <c r="I96" i="2" s="1"/>
  <c r="J96" i="2" s="1"/>
  <c r="H95" i="2"/>
  <c r="F95" i="2"/>
  <c r="I95" i="2" s="1"/>
  <c r="J95" i="2" s="1"/>
  <c r="H94" i="2"/>
  <c r="F94" i="2"/>
  <c r="H92" i="2"/>
  <c r="F92" i="2"/>
  <c r="I92" i="2" s="1"/>
  <c r="J92" i="2" s="1"/>
  <c r="H91" i="2"/>
  <c r="F91" i="2"/>
  <c r="I91" i="2" s="1"/>
  <c r="J91" i="2" s="1"/>
  <c r="H90" i="2"/>
  <c r="F90" i="2"/>
  <c r="H89" i="2"/>
  <c r="F89" i="2"/>
  <c r="H88" i="2"/>
  <c r="F88" i="2"/>
  <c r="I88" i="2" s="1"/>
  <c r="H87" i="2"/>
  <c r="F87" i="2"/>
  <c r="I87" i="2" s="1"/>
  <c r="J87" i="2" s="1"/>
  <c r="H85" i="2"/>
  <c r="F85" i="2"/>
  <c r="I85" i="2" s="1"/>
  <c r="J85" i="2" s="1"/>
  <c r="H84" i="2"/>
  <c r="F84" i="2"/>
  <c r="H82" i="2"/>
  <c r="F82" i="2"/>
  <c r="I82" i="2" s="1"/>
  <c r="J82" i="2" s="1"/>
  <c r="H81" i="2"/>
  <c r="F81" i="2"/>
  <c r="I81" i="2" s="1"/>
  <c r="J81" i="2" s="1"/>
  <c r="H79" i="2"/>
  <c r="I79" i="2" s="1"/>
  <c r="J79" i="2" s="1"/>
  <c r="F79" i="2"/>
  <c r="H78" i="2"/>
  <c r="F78" i="2"/>
  <c r="H76" i="2"/>
  <c r="F76" i="2"/>
  <c r="I76" i="2" s="1"/>
  <c r="J76" i="2" s="1"/>
  <c r="H75" i="2"/>
  <c r="F75" i="2"/>
  <c r="I75" i="2" s="1"/>
  <c r="J75" i="2" s="1"/>
  <c r="H74" i="2"/>
  <c r="F74" i="2"/>
  <c r="I74" i="2" s="1"/>
  <c r="J74" i="2" s="1"/>
  <c r="H73" i="2"/>
  <c r="F73" i="2"/>
  <c r="H72" i="2"/>
  <c r="F72" i="2"/>
  <c r="I72" i="2" s="1"/>
  <c r="J72" i="2" s="1"/>
  <c r="H71" i="2"/>
  <c r="F71" i="2"/>
  <c r="I71" i="2" s="1"/>
  <c r="J71" i="2" s="1"/>
  <c r="H70" i="2"/>
  <c r="F70" i="2"/>
  <c r="H68" i="2"/>
  <c r="F68" i="2"/>
  <c r="H67" i="2"/>
  <c r="F67" i="2"/>
  <c r="I67" i="2" s="1"/>
  <c r="J67" i="2" s="1"/>
  <c r="H66" i="2"/>
  <c r="I66" i="2" s="1"/>
  <c r="J66" i="2" s="1"/>
  <c r="F66" i="2"/>
  <c r="H61" i="2"/>
  <c r="F61" i="2"/>
  <c r="I61" i="2" s="1"/>
  <c r="J61" i="2" s="1"/>
  <c r="H60" i="2"/>
  <c r="F60" i="2"/>
  <c r="I60" i="2" s="1"/>
  <c r="H58" i="2"/>
  <c r="F58" i="2"/>
  <c r="I58" i="2" s="1"/>
  <c r="J58" i="2" s="1"/>
  <c r="H57" i="2"/>
  <c r="I57" i="2" s="1"/>
  <c r="J57" i="2" s="1"/>
  <c r="F57" i="2"/>
  <c r="H56" i="2"/>
  <c r="F56" i="2"/>
  <c r="I56" i="2" s="1"/>
  <c r="J56" i="2" s="1"/>
  <c r="H55" i="2"/>
  <c r="F55" i="2"/>
  <c r="I55" i="2" s="1"/>
  <c r="H54" i="2"/>
  <c r="F54" i="2"/>
  <c r="I54" i="2" s="1"/>
  <c r="J54" i="2" s="1"/>
  <c r="H52" i="2"/>
  <c r="F52" i="2"/>
  <c r="I52" i="2" s="1"/>
  <c r="J52" i="2" s="1"/>
  <c r="H51" i="2"/>
  <c r="F51" i="2"/>
  <c r="I51" i="2" s="1"/>
  <c r="J51" i="2" s="1"/>
  <c r="H50" i="2"/>
  <c r="F50" i="2"/>
  <c r="I50" i="2" s="1"/>
  <c r="J50" i="2" s="1"/>
  <c r="H48" i="2"/>
  <c r="F48" i="2"/>
  <c r="I48" i="2" s="1"/>
  <c r="J48" i="2" s="1"/>
  <c r="H46" i="2"/>
  <c r="F46" i="2"/>
  <c r="H44" i="2"/>
  <c r="F44" i="2"/>
  <c r="I44" i="2" s="1"/>
  <c r="J44" i="2" s="1"/>
  <c r="H42" i="2"/>
  <c r="F42" i="2"/>
  <c r="I42" i="2" s="1"/>
  <c r="J42" i="2" s="1"/>
  <c r="H40" i="2"/>
  <c r="I40" i="2" s="1"/>
  <c r="J40" i="2" s="1"/>
  <c r="F40" i="2"/>
  <c r="H38" i="2"/>
  <c r="F38" i="2"/>
  <c r="I38" i="2" s="1"/>
  <c r="J38" i="2" s="1"/>
  <c r="H37" i="2"/>
  <c r="F37" i="2"/>
  <c r="H36" i="2"/>
  <c r="F36" i="2"/>
  <c r="I36" i="2" s="1"/>
  <c r="J36" i="2" s="1"/>
  <c r="H35" i="2"/>
  <c r="F35" i="2"/>
  <c r="I35" i="2" s="1"/>
  <c r="J35" i="2" s="1"/>
  <c r="H33" i="2"/>
  <c r="F33" i="2"/>
  <c r="H32" i="2"/>
  <c r="F32" i="2"/>
  <c r="H31" i="2"/>
  <c r="F31" i="2"/>
  <c r="I31" i="2" s="1"/>
  <c r="J31" i="2" s="1"/>
  <c r="H29" i="2"/>
  <c r="I29" i="2" s="1"/>
  <c r="J29" i="2" s="1"/>
  <c r="F29" i="2"/>
  <c r="H28" i="2"/>
  <c r="F28" i="2"/>
  <c r="I28" i="2" s="1"/>
  <c r="J28" i="2" s="1"/>
  <c r="H27" i="2"/>
  <c r="F27" i="2"/>
  <c r="I27" i="2" s="1"/>
  <c r="H26" i="2"/>
  <c r="F26" i="2"/>
  <c r="I26" i="2" s="1"/>
  <c r="J26" i="2" s="1"/>
  <c r="H25" i="2"/>
  <c r="F25" i="2"/>
  <c r="I25" i="2" s="1"/>
  <c r="J25" i="2" s="1"/>
  <c r="H24" i="2"/>
  <c r="F24" i="2"/>
  <c r="H23" i="2"/>
  <c r="F23" i="2"/>
  <c r="I23" i="2" s="1"/>
  <c r="J23" i="2" s="1"/>
  <c r="H22" i="2"/>
  <c r="F22" i="2"/>
  <c r="I22" i="2" s="1"/>
  <c r="J22" i="2" s="1"/>
  <c r="H21" i="2"/>
  <c r="F21" i="2"/>
  <c r="I21" i="2" s="1"/>
  <c r="J21" i="2" s="1"/>
  <c r="H19" i="2"/>
  <c r="F19" i="2"/>
  <c r="I19" i="2" s="1"/>
  <c r="J19" i="2" s="1"/>
  <c r="H18" i="2"/>
  <c r="F18" i="2"/>
  <c r="I18" i="2" s="1"/>
  <c r="J18" i="2" s="1"/>
  <c r="H16" i="2"/>
  <c r="F16" i="2"/>
  <c r="I16" i="2" s="1"/>
  <c r="J16" i="2" s="1"/>
  <c r="H14" i="2"/>
  <c r="F14" i="2"/>
  <c r="I14" i="2" s="1"/>
  <c r="J14" i="2" s="1"/>
  <c r="H13" i="2"/>
  <c r="F13" i="2"/>
  <c r="H11" i="2"/>
  <c r="F11" i="2"/>
  <c r="I144" i="2" l="1"/>
  <c r="J144" i="2" s="1"/>
  <c r="I140" i="2"/>
  <c r="J140" i="2" s="1"/>
  <c r="I150" i="2"/>
  <c r="J150" i="2" s="1"/>
  <c r="H62" i="2"/>
  <c r="C31" i="3" s="1"/>
  <c r="H151" i="2"/>
  <c r="C32" i="3" s="1"/>
  <c r="H157" i="2"/>
  <c r="I32" i="2"/>
  <c r="J32" i="2" s="1"/>
  <c r="I37" i="2"/>
  <c r="J37" i="2" s="1"/>
  <c r="I68" i="2"/>
  <c r="J68" i="2" s="1"/>
  <c r="I73" i="2"/>
  <c r="J73" i="2" s="1"/>
  <c r="I78" i="2"/>
  <c r="J78" i="2" s="1"/>
  <c r="I84" i="2"/>
  <c r="J84" i="2" s="1"/>
  <c r="I89" i="2"/>
  <c r="J89" i="2" s="1"/>
  <c r="I94" i="2"/>
  <c r="J94" i="2" s="1"/>
  <c r="I99" i="2"/>
  <c r="J99" i="2" s="1"/>
  <c r="I103" i="2"/>
  <c r="J103" i="2" s="1"/>
  <c r="I109" i="2"/>
  <c r="J109" i="2" s="1"/>
  <c r="I113" i="2"/>
  <c r="J113" i="2" s="1"/>
  <c r="I118" i="2"/>
  <c r="J118" i="2" s="1"/>
  <c r="I123" i="2"/>
  <c r="J123" i="2" s="1"/>
  <c r="I130" i="2"/>
  <c r="J130" i="2" s="1"/>
  <c r="I137" i="2"/>
  <c r="J137" i="2" s="1"/>
  <c r="M1" i="2"/>
  <c r="M2" i="2" s="1"/>
  <c r="M3" i="2" s="1"/>
  <c r="M4" i="2" s="1"/>
  <c r="F156" i="2" s="1"/>
  <c r="I156" i="2" s="1"/>
  <c r="J156" i="2" s="1"/>
  <c r="I90" i="2"/>
  <c r="J90" i="2" s="1"/>
  <c r="I100" i="2"/>
  <c r="J100" i="2" s="1"/>
  <c r="I110" i="2"/>
  <c r="J110" i="2" s="1"/>
  <c r="I119" i="2"/>
  <c r="J119" i="2" s="1"/>
  <c r="I24" i="2"/>
  <c r="J24" i="2" s="1"/>
  <c r="I132" i="2"/>
  <c r="J132" i="2" s="1"/>
  <c r="I33" i="2"/>
  <c r="J33" i="2" s="1"/>
  <c r="I46" i="2"/>
  <c r="J46" i="2" s="1"/>
  <c r="I70" i="2"/>
  <c r="J70" i="2" s="1"/>
  <c r="B4" i="3"/>
  <c r="B7" i="3" s="1"/>
  <c r="B12" i="3" s="1"/>
  <c r="C30" i="3"/>
  <c r="C6" i="3"/>
  <c r="I13" i="2"/>
  <c r="J13" i="2" s="1"/>
  <c r="F151" i="2"/>
  <c r="B32" i="3" s="1"/>
  <c r="F62" i="2"/>
  <c r="B31" i="3" s="1"/>
  <c r="I11" i="2"/>
  <c r="J11" i="2" s="1"/>
  <c r="B26" i="3"/>
  <c r="C26" i="3" s="1"/>
  <c r="J151" i="2" l="1"/>
  <c r="F157" i="2"/>
  <c r="B30" i="3" s="1"/>
  <c r="I151" i="2"/>
  <c r="J62" i="2"/>
  <c r="J157" i="2"/>
  <c r="I157" i="2"/>
  <c r="I62" i="2"/>
  <c r="C5" i="3" l="1"/>
  <c r="C7" i="3" s="1"/>
  <c r="C8" i="3" l="1"/>
  <c r="C12" i="3"/>
  <c r="C14" i="3"/>
  <c r="C20" i="3" l="1"/>
  <c r="C19" i="3"/>
  <c r="C13" i="3"/>
  <c r="C15" i="3" s="1"/>
  <c r="C18" i="3"/>
  <c r="C21" i="3" l="1"/>
  <c r="C22" i="3"/>
  <c r="C24" i="3" l="1"/>
  <c r="B25" i="3" s="1"/>
  <c r="C25" i="3" s="1"/>
  <c r="C27" i="3" l="1"/>
</calcChain>
</file>

<file path=xl/sharedStrings.xml><?xml version="1.0" encoding="utf-8"?>
<sst xmlns="http://schemas.openxmlformats.org/spreadsheetml/2006/main" count="580" uniqueCount="312">
  <si>
    <t>Název</t>
  </si>
  <si>
    <t>Hodnota</t>
  </si>
  <si>
    <t>Nadpis rekapitulace</t>
  </si>
  <si>
    <t>Seznam prací a dodávek elektrotechnických zařízení</t>
  </si>
  <si>
    <t>Akce</t>
  </si>
  <si>
    <t>MENDELU, REKONSTRUKCE LABORATOŘÍ
PRO AGRONOMICKOU FAKULTU</t>
  </si>
  <si>
    <t>Projekt</t>
  </si>
  <si>
    <t>V BUDOVÁCH C (C23) A Q (Q112)
ELEKTROINSTALACE PRO AV TECHNIKU</t>
  </si>
  <si>
    <t>Investor</t>
  </si>
  <si>
    <t>Mendelova univerzita v Brně, Zemědělská 1, Brno</t>
  </si>
  <si>
    <t>Z. č.</t>
  </si>
  <si>
    <t>09/18</t>
  </si>
  <si>
    <t>A. č.</t>
  </si>
  <si>
    <t>E351/09/18</t>
  </si>
  <si>
    <t>Smlouva</t>
  </si>
  <si>
    <t/>
  </si>
  <si>
    <t>Vypracoval</t>
  </si>
  <si>
    <t>ING. KOZLOVSKÝ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</si>
  <si>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</si>
  <si>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</si>
  <si>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</si>
  <si>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</si>
  <si>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</si>
  <si>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</si>
  <si>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</si>
  <si>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</si>
  <si>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</si>
  <si>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</si>
  <si>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</si>
  <si>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2,50</t>
  </si>
  <si>
    <t>PPV zemních prací, nátěrů  (1) %</t>
  </si>
  <si>
    <t>0,00</t>
  </si>
  <si>
    <t>Dodavat. dokumentace  (1 - 1,5) %</t>
  </si>
  <si>
    <t>5,00</t>
  </si>
  <si>
    <t>Rizika a pojištění  (1 - 1,5) %</t>
  </si>
  <si>
    <t>Opravy v záruce  (5 - 7) %</t>
  </si>
  <si>
    <t>GZS  (3,25 nebo 8,4) %</t>
  </si>
  <si>
    <t>Provozní vlivy  %</t>
  </si>
  <si>
    <t>6,00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</si>
  <si>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</si>
  <si>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</si>
  <si>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</si>
  <si>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</si>
  <si>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</si>
  <si>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</si>
  <si>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</si>
  <si>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</si>
  <si>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</si>
  <si>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</si>
  <si>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</si>
  <si>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</si>
  <si>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</si>
  <si>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</si>
  <si>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</si>
  <si>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</si>
  <si>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</si>
  <si>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</si>
  <si>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</si>
  <si>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</si>
  <si>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</si>
  <si>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</si>
  <si>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</si>
  <si>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</si>
  <si>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</si>
  <si>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</si>
  <si>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Elektromontáže</t>
  </si>
  <si>
    <t>Učebna C32</t>
  </si>
  <si>
    <t>KABEL DATOVÝ HDMI High Speed s Ethernetem, 10 let záruka</t>
  </si>
  <si>
    <t>HDMI male &lt;&gt; HDMI male, parametry viz TZ</t>
  </si>
  <si>
    <t>zlacené kontakty, 4K@60Hz, 10m se zesilovačem signálu, zatažení</t>
  </si>
  <si>
    <t>ks</t>
  </si>
  <si>
    <t>KABELÁŽ A PRVKY PRO AV TECHNIKU - doměřit na stavbě</t>
  </si>
  <si>
    <t>Video kabel VGA, 10m, zlacené konektory, stíněný, délka 10m, zatažení</t>
  </si>
  <si>
    <t>Kabel Jack 3,5mm (M) - Jack 3,5mm (M), 10m</t>
  </si>
  <si>
    <t>UKONČENÍ  DAT. KABELU UTP 4P, 8p8c Cat 6a, MAT. A MONT.</t>
  </si>
  <si>
    <t>Konektor RJ45 Cat 5e, nestíněný, 8p8c</t>
  </si>
  <si>
    <t>Horizontální rozvody datové</t>
  </si>
  <si>
    <t>Kabel UTP 4p Cat 6A  zatažení/vložení</t>
  </si>
  <si>
    <t>m</t>
  </si>
  <si>
    <t>Kabel UTP -  měření (pár), protokol</t>
  </si>
  <si>
    <t>OCELOVÁ TRUBKA BEZ ZÁVITU, ČERNĚ LAKOVANÁ</t>
  </si>
  <si>
    <t>dn=16 mm</t>
  </si>
  <si>
    <t>dn=25 mm</t>
  </si>
  <si>
    <t>d25 koleno bez závitu pro lakovanou trubku</t>
  </si>
  <si>
    <t>d25 spojka násuvná lakovaná</t>
  </si>
  <si>
    <t>d16 vývodka vnější pro ocel. trubku</t>
  </si>
  <si>
    <t>d25  vývodka vnější pro ocel. trubku</t>
  </si>
  <si>
    <t>Úprava vývodky pro vývod kabelu</t>
  </si>
  <si>
    <t>příchytka oboustranná ocelová černá pro chráničku D 16 (∅16)</t>
  </si>
  <si>
    <t>příchytka oboustranná ocelová černá pro chráničku D 25 (∅25)</t>
  </si>
  <si>
    <t>LIŠTA HRANATÁ 17X17, VÍKO S DVOJITÝM ZÁMKEM</t>
  </si>
  <si>
    <t>lišta 17x17 vč. víka</t>
  </si>
  <si>
    <t>KRYT 17X17 OHYBOVÝ</t>
  </si>
  <si>
    <t>KRYT 17X17 KONCOVÝ</t>
  </si>
  <si>
    <t>POMOCNÝ A KOTVÍCÍ MATERIÁL</t>
  </si>
  <si>
    <t>Hmoždinka 8 vč. vrutu</t>
  </si>
  <si>
    <t>Hmoždinka 6 vč. vrutu</t>
  </si>
  <si>
    <t>120 STAHOVACÍ PÁSEK plast</t>
  </si>
  <si>
    <t>35 STAHOVACÍ PÁSEK plast</t>
  </si>
  <si>
    <t>ZÁSUVKY KOMPLETNÍ NA OMÍTKU (stáv. designu učebny)</t>
  </si>
  <si>
    <t>Zás. 2x 2P+T s přep.ochranou III. st., opt. signal. poruchy</t>
  </si>
  <si>
    <t>KRABICE</t>
  </si>
  <si>
    <t>Krabice přístrojová lištová pro dvojzásuvky 85x109x28 mm</t>
  </si>
  <si>
    <t>KABEL SILOVÝ,IZOLACE PVC</t>
  </si>
  <si>
    <t>CYKY-J 3x2.5 , pevně</t>
  </si>
  <si>
    <t>VRTÁNÍ DĚR DO BETONU DO HL. 350 cm</t>
  </si>
  <si>
    <t>do D10 s odsáváním prachu</t>
  </si>
  <si>
    <t>UTĚSŇOVACÍ HMOTY, IZOLAČNÍ MATERIÁLY</t>
  </si>
  <si>
    <t>Silikonový tmel, kartuš 330ml</t>
  </si>
  <si>
    <t>DEMONTÁŽ AV TECHNIKY, INSTALAČNÍCH PRVKŮ A KABELÁŽE</t>
  </si>
  <si>
    <t>Vytažení datové kabeláže, demontáž lišt v C23</t>
  </si>
  <si>
    <t>hod</t>
  </si>
  <si>
    <t>Konektorů RJ45 v C23</t>
  </si>
  <si>
    <t>Kabeláž, silno i slabo, úprava původních vývodů, ekol. likvidace</t>
  </si>
  <si>
    <t>HODINOVE ZUCTOVACI SAZBY - SILNOPROUD</t>
  </si>
  <si>
    <t>Příprava ke komplexni zkoušce</t>
  </si>
  <si>
    <t>Napojeni na stavajici zarizeni</t>
  </si>
  <si>
    <t>Oživení a úprava stávajícího zařízení</t>
  </si>
  <si>
    <t>Montáž mimo ceníkové položky při rekonstrukcích</t>
  </si>
  <si>
    <t>Kordinační práce s ostatními profesemi a navazujícími pracemi</t>
  </si>
  <si>
    <t>PROVEDENI REVIZNICH ZKOUSEK - SILNOPROUD</t>
  </si>
  <si>
    <t>Příprava před revizí</t>
  </si>
  <si>
    <t>Revizni technik silnoproud</t>
  </si>
  <si>
    <t>Učebna C32 - celkem</t>
  </si>
  <si>
    <t>Učebna Q112</t>
  </si>
  <si>
    <t>zlacené kontakty, 4K@60Hz, 1m</t>
  </si>
  <si>
    <t>zlacené kontakty, 4K@60Hz, 2m</t>
  </si>
  <si>
    <t>zlacené kontakty, 4K@60Hz, 15m se zesilovačem signálu, zatažení</t>
  </si>
  <si>
    <t>Reproduktorový kabel, 2x4, vlákna z bezkyslíkaté mědi (OFC), zatažení</t>
  </si>
  <si>
    <t>Kabel USB 3.0, délka 1,5m - (PC/vizualizér, PC/přípojný bod)</t>
  </si>
  <si>
    <t>Kabel USB 3.0, délka 10m, prodlužovací s repeaterem, zatažení</t>
  </si>
  <si>
    <t>Kabel USB 3.0, délka 15m s repeaterem, zatažení/vložení</t>
  </si>
  <si>
    <t>Video kabel VGA, 15m, zlacené konektory, stíněný, délka 15m, zatažení</t>
  </si>
  <si>
    <t>Kabel Jack 3,5mm (M) - 2xRCA Cinch (M), 2m</t>
  </si>
  <si>
    <t xml:space="preserve">Převodník displayport na HDMI 1.4 </t>
  </si>
  <si>
    <t>Práce v datovém rozvaděči / prvku</t>
  </si>
  <si>
    <t>LIŠTA HRANATÁ DVOJITÝ ZÁMEK+ VÍKO</t>
  </si>
  <si>
    <t>40X20 LIŠTA HRANATÁ (2m v kartonu) - dvojitý zámek</t>
  </si>
  <si>
    <t>40X40 KONCOVÝ</t>
  </si>
  <si>
    <t>40X40 SPOJOVACÍ</t>
  </si>
  <si>
    <t>40X40 OHYBOVÝ</t>
  </si>
  <si>
    <t>40X40 ROHOVÝ VNITŘNÍ</t>
  </si>
  <si>
    <t>40X40 ROHOVÝ VNĚJŠÍ</t>
  </si>
  <si>
    <t>AL KANÁL</t>
  </si>
  <si>
    <t>Elektroinstalační hliníkový kanál 85x56</t>
  </si>
  <si>
    <t>Víko elektroinstalačního hliníkového kanálu 85x56</t>
  </si>
  <si>
    <t>Koncovka elektroinstalačního hliníkového kanálu 85x56</t>
  </si>
  <si>
    <t>Úprava hliníkového kanálu pro přívody kabeláže</t>
  </si>
  <si>
    <t>Prvky do přípojného bodu</t>
  </si>
  <si>
    <t>Zás. 230V 16A, bílá 45x45</t>
  </si>
  <si>
    <t>Zás. RJ45 Cat 6A, bílá 45x22,5 předkonekt.</t>
  </si>
  <si>
    <t>Předkonektorovaná zás. HDMI, v1.4, 4K:30fp a 1080p:60fps, bílá, 45x22,5</t>
  </si>
  <si>
    <t>Předkonektorovaná Jack 3,5 mm zás, bílá, 45x22,5</t>
  </si>
  <si>
    <t>Předkonektorovaná zás. USB 3.0, 45x22,5</t>
  </si>
  <si>
    <t>Předkonektorovaná zás. VGA, 45x22,5</t>
  </si>
  <si>
    <t>MODULOVÝ ZDROJ 2x USB DO KANÁLU 45x45, BÍLÝ</t>
  </si>
  <si>
    <t>2x USB 5V, 1x 2,1 A (pouze levý výstup) nebo 2x 1,05 A</t>
  </si>
  <si>
    <t>ZŘÍZENÍ TŘÍ POLIČEK MEZI STOLEM KATEDRY A STĚNOU</t>
  </si>
  <si>
    <t>Polička ohraněná do 500x500, povrch lamino, shodná barva s katedrou</t>
  </si>
  <si>
    <t>Úhelníky / výložníky pro poličku, pár</t>
  </si>
  <si>
    <t>Držák PC pod katedru závěsný</t>
  </si>
  <si>
    <t>Organizér kabelů pod desku stolu, kovový, 530x110x80</t>
  </si>
  <si>
    <t>Bužírka - organizér kabelů spirálový, 2 m</t>
  </si>
  <si>
    <t>Stolní organizér kabelů plastový nalepovací, viz TZ</t>
  </si>
  <si>
    <t>Provedení otvoru v bočnici katedry pro protažení silových přívodů, ohranění</t>
  </si>
  <si>
    <t>ZÁSUVKOVÉ BLOKY VČ. PŘÍVODNÍCH ŠŇŮR SE ZÁSTRČKOU</t>
  </si>
  <si>
    <t>Zásuvkový blok 6x 2P+T, osazení a zapojení, viz TZ</t>
  </si>
  <si>
    <t>Přívodní šňůra pro zás. blok 6x 2P+T rovná zástrčka, 3x 2,5 mm2, 1,5m</t>
  </si>
  <si>
    <t>Kompletace, instalace zásuvkového bloku a zás. v Al kanálu, zapojení</t>
  </si>
  <si>
    <t>Zás. 2x 2P+T, bílá</t>
  </si>
  <si>
    <t>Dataprojektor vč. držáku, el. plátno</t>
  </si>
  <si>
    <t>INSTALACE AV TECHNIKY, INSTALAČNÍCH PRVKŮ</t>
  </si>
  <si>
    <t>Posuvný držák tabule vč. dopravy</t>
  </si>
  <si>
    <t>Interaktivní tabule a dataprojetor s ultrakrátkou optikou vč. dopravy</t>
  </si>
  <si>
    <t>Nastaveni testování, předání a revize</t>
  </si>
  <si>
    <t>Učebna Q112 - celkem</t>
  </si>
  <si>
    <t>PROJEKTY SKUTEČNÉHO PROVEDENÍ</t>
  </si>
  <si>
    <t>3x paré v papírové podobě, 2x digitální - formát AutoCAD - dwg na CD</t>
  </si>
  <si>
    <t>V PD zapracování všech komponent, cena je součástí NUS (VRN)</t>
  </si>
  <si>
    <t>Podružný materiál 10%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</si>
  <si>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</si>
  <si>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</si>
  <si>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</si>
  <si>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</si>
  <si>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</si>
  <si>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</si>
  <si>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</si>
  <si>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</si>
  <si>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</si>
  <si>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2,50% z montáže: materiál + práce</t>
  </si>
  <si>
    <t>Nátěry</t>
  </si>
  <si>
    <t>Zemní /stavební práce</t>
  </si>
  <si>
    <t>PPV 0,00% z nátěrů a zemních prací</t>
  </si>
  <si>
    <t>Mezisoučet 2</t>
  </si>
  <si>
    <t>Dodav. dokumentace 5,00% z mezisoučtu 2</t>
  </si>
  <si>
    <t>Rizika a pojištění 0,00% z mezisoučtu 2</t>
  </si>
  <si>
    <t>Opravy v záruce 0,00% z mezisoučtu 1</t>
  </si>
  <si>
    <t>Základní náklady celkem</t>
  </si>
  <si>
    <t>GZS 0,00% z pravé strany mezisoučtu 2</t>
  </si>
  <si>
    <t>Proškolení obsluhy k interakt. tab. 6,00%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</si>
  <si>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</si>
  <si>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</si>
  <si>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</si>
  <si>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</si>
  <si>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</si>
  <si>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</si>
  <si>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</si>
  <si>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Učebna C32</t>
  </si>
  <si>
    <t xml:space="preserve">  Učebna Q112</t>
  </si>
  <si>
    <t>Náklady na umístění stavby - NUS (VRN)</t>
  </si>
  <si>
    <t>Investice</t>
  </si>
  <si>
    <t>1</t>
  </si>
  <si>
    <t>2</t>
  </si>
  <si>
    <t>3</t>
  </si>
  <si>
    <t>4</t>
  </si>
  <si>
    <t>5</t>
  </si>
  <si>
    <t>39</t>
  </si>
  <si>
    <t>9</t>
  </si>
  <si>
    <t>6</t>
  </si>
  <si>
    <t>20</t>
  </si>
  <si>
    <t>60</t>
  </si>
  <si>
    <t>80</t>
  </si>
  <si>
    <t>99</t>
  </si>
  <si>
    <t>7</t>
  </si>
  <si>
    <t>8</t>
  </si>
  <si>
    <t>10</t>
  </si>
  <si>
    <t>11</t>
  </si>
  <si>
    <t>12</t>
  </si>
  <si>
    <t>13</t>
  </si>
  <si>
    <t>14</t>
  </si>
  <si>
    <t>16</t>
  </si>
  <si>
    <t>66</t>
  </si>
  <si>
    <t>54</t>
  </si>
  <si>
    <t>17</t>
  </si>
  <si>
    <t>18</t>
  </si>
  <si>
    <t>19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</si>
  <si>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</si>
  <si>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</si>
  <si>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</si>
  <si>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</si>
  <si>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</si>
  <si>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</si>
  <si>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</si>
  <si>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</si>
  <si>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</si>
  <si>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</si>
  <si>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</si>
  <si>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</si>
  <si>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</si>
  <si>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</si>
  <si>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</si>
  <si>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</si>
  <si>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</si>
  <si>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75</t>
  </si>
  <si>
    <t>50</t>
  </si>
  <si>
    <t>40</t>
  </si>
  <si>
    <t>41</t>
  </si>
  <si>
    <t>43</t>
  </si>
  <si>
    <t>61</t>
  </si>
  <si>
    <t>42</t>
  </si>
  <si>
    <t>44</t>
  </si>
  <si>
    <t>47</t>
  </si>
  <si>
    <t>49</t>
  </si>
  <si>
    <t>45</t>
  </si>
  <si>
    <t>46</t>
  </si>
  <si>
    <t>98</t>
  </si>
  <si>
    <t>68</t>
  </si>
  <si>
    <t>79</t>
  </si>
  <si>
    <t>48</t>
  </si>
  <si>
    <t>90</t>
  </si>
  <si>
    <t>51</t>
  </si>
  <si>
    <t>52</t>
  </si>
  <si>
    <t>70</t>
  </si>
  <si>
    <t>103</t>
  </si>
  <si>
    <t>53</t>
  </si>
  <si>
    <t>74</t>
  </si>
  <si>
    <t>55</t>
  </si>
  <si>
    <t>56</t>
  </si>
  <si>
    <t>57</t>
  </si>
  <si>
    <t>58</t>
  </si>
  <si>
    <t>59</t>
  </si>
  <si>
    <t>62</t>
  </si>
  <si>
    <t>63</t>
  </si>
  <si>
    <t>64</t>
  </si>
  <si>
    <t>65</t>
  </si>
  <si>
    <t>67</t>
  </si>
  <si>
    <t>69</t>
  </si>
  <si>
    <t>71</t>
  </si>
  <si>
    <t>72</t>
  </si>
  <si>
    <t>73</t>
  </si>
  <si>
    <t>76</t>
  </si>
  <si>
    <t>77</t>
  </si>
  <si>
    <t>78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</si>
  <si>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</si>
  <si>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</si>
  <si>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</si>
  <si>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</si>
  <si>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</si>
  <si>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</si>
  <si>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</si>
  <si>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</si>
  <si>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</si>
  <si>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</si>
  <si>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</si>
  <si>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</si>
  <si>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94</t>
  </si>
  <si>
    <t>95</t>
  </si>
  <si>
    <t>96</t>
  </si>
  <si>
    <t>97</t>
  </si>
  <si>
    <t>100</t>
  </si>
  <si>
    <t>101</t>
  </si>
  <si>
    <t>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</si>
</sst>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lef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" fontId="3" fillId="4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lef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0" fillId="0" borderId="1" xfId="0" applyFill="1" applyBorder="1" applyProtection="1"/>
    <xf numFmtId="0" fontId="0" fillId="0" borderId="0" xfId="0" applyFill="1" applyProtection="1"/>
    <xf numFmtId="0" fontId="5" fillId="7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workbookViewId="0">
      <selection activeCell="A33" sqref="A33"/>
    </sheetView>
  </sheetViews>
  <sheetFormatPr defaultRowHeight="15" x14ac:dyDescent="0.25"/>
  <cols>
    <col min="1" max="1" width="35.85546875" style="26" bestFit="1" customWidth="1"/>
    <col min="2" max="2" width="9.85546875" style="27" bestFit="1" customWidth="1"/>
    <col min="3" max="3" width="11.28515625" style="27" bestFit="1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181</v>
      </c>
      <c r="C1" s="13" t="s">
        <v>182</v>
      </c>
      <c r="D1" s="14"/>
      <c r="F1" s="27">
        <f>SUM(Rozpočet!F9:F10,Rozpočet!F12,Rozpočet!F15,Rozpočet!F17,Rozpočet!F20,Rozpočet!F30,Rozpočet!F34,Rozpočet!F39,Rozpočet!F41,Rozpočet!F43,Rozpočet!F45,Rozpočet!F47,Rozpočet!F49,Rozpočet!F53,Rozpočet!F59,Rozpočet!F64:F65,Rozpočet!F69,Rozpočet!F77,Rozpočet!F80,Rozpočet!F83,Rozpočet!F86,Rozpočet!F93,Rozpočet!F98,Rozpočet!F105,Rozpočet!F107,Rozpočet!F115,Rozpočet!F120,Rozpočet!F124,Rozpočet!F127)+SUM(Rozpočet!F129,Rozpočet!F131,Rozpočet!F133,Rozpočet!F135,Rozpočet!F138,Rozpočet!F142,Rozpočet!F148)</f>
        <v>0</v>
      </c>
    </row>
    <row r="2" spans="1:6" x14ac:dyDescent="0.25">
      <c r="A2" s="19" t="s">
        <v>183</v>
      </c>
      <c r="B2" s="25"/>
      <c r="C2" s="25"/>
      <c r="D2" s="14"/>
      <c r="F2" s="27">
        <f>SUM(Rozpočet!H9:H10,Rozpočet!H12,Rozpočet!H15,Rozpočet!H17,Rozpočet!H20,Rozpočet!H30,Rozpočet!H34,Rozpočet!H39,Rozpočet!H41,Rozpočet!H43,Rozpočet!H45,Rozpočet!H47,Rozpočet!H49,Rozpočet!H53,Rozpočet!H59,Rozpočet!H64:H65,Rozpočet!H69,Rozpočet!H77,Rozpočet!H80,Rozpočet!H83,Rozpočet!H86,Rozpočet!H93,Rozpočet!H98,Rozpočet!H105,Rozpočet!H107,Rozpočet!H115,Rozpočet!H120,Rozpočet!H124,Rozpočet!H127)+SUM(Rozpočet!H129,Rozpočet!H131,Rozpočet!H133,Rozpočet!H135,Rozpočet!H138,Rozpočet!H142,Rozpočet!H148)</f>
        <v>0</v>
      </c>
    </row>
    <row r="3" spans="1:6" x14ac:dyDescent="0.25">
      <c r="A3" s="21" t="s">
        <v>184</v>
      </c>
      <c r="B3" s="22">
        <f>0</f>
        <v>0</v>
      </c>
      <c r="C3" s="22"/>
      <c r="D3" s="14"/>
    </row>
    <row r="4" spans="1:6" x14ac:dyDescent="0.25">
      <c r="A4" s="21" t="s">
        <v>185</v>
      </c>
      <c r="B4" s="22">
        <f>B3 * Parametry!B16 / 100</f>
        <v>0</v>
      </c>
      <c r="C4" s="22">
        <f>B3 * Parametry!B17 / 100</f>
        <v>0</v>
      </c>
      <c r="D4" s="14"/>
    </row>
    <row r="5" spans="1:6" x14ac:dyDescent="0.25">
      <c r="A5" s="21" t="s">
        <v>186</v>
      </c>
      <c r="B5" s="22"/>
      <c r="C5" s="22">
        <f>(Rozpočet!F157) + 0</f>
        <v>0</v>
      </c>
      <c r="D5" s="14"/>
    </row>
    <row r="6" spans="1:6" x14ac:dyDescent="0.25">
      <c r="A6" s="21" t="s">
        <v>187</v>
      </c>
      <c r="B6" s="22"/>
      <c r="C6" s="22">
        <f>0 + (Rozpočet!H157) + 0</f>
        <v>0</v>
      </c>
      <c r="D6" s="14"/>
    </row>
    <row r="7" spans="1:6" x14ac:dyDescent="0.25">
      <c r="A7" s="36" t="s">
        <v>188</v>
      </c>
      <c r="B7" s="37">
        <f>B3 + B4</f>
        <v>0</v>
      </c>
      <c r="C7" s="37">
        <f>C3 + C4 + C5 + C6</f>
        <v>0</v>
      </c>
      <c r="D7" s="14"/>
    </row>
    <row r="8" spans="1:6" x14ac:dyDescent="0.25">
      <c r="A8" s="21" t="s">
        <v>189</v>
      </c>
      <c r="B8" s="22"/>
      <c r="C8" s="22">
        <f>(C5 + C6) * Parametry!B18 / 100</f>
        <v>0</v>
      </c>
      <c r="D8" s="14"/>
    </row>
    <row r="9" spans="1:6" x14ac:dyDescent="0.25">
      <c r="A9" s="21" t="s">
        <v>190</v>
      </c>
      <c r="B9" s="22"/>
      <c r="C9" s="22">
        <f>0 + 0</f>
        <v>0</v>
      </c>
      <c r="D9" s="14"/>
    </row>
    <row r="10" spans="1:6" x14ac:dyDescent="0.25">
      <c r="A10" s="21" t="s">
        <v>191</v>
      </c>
      <c r="B10" s="22"/>
      <c r="C10" s="22">
        <f>0 + 0</f>
        <v>0</v>
      </c>
      <c r="D10" s="14"/>
    </row>
    <row r="11" spans="1:6" x14ac:dyDescent="0.25">
      <c r="A11" s="21" t="s">
        <v>192</v>
      </c>
      <c r="B11" s="22"/>
      <c r="C11" s="22">
        <f>(C9 + C10) * Parametry!B19 / 100</f>
        <v>0</v>
      </c>
      <c r="D11" s="14"/>
    </row>
    <row r="12" spans="1:6" x14ac:dyDescent="0.25">
      <c r="A12" s="36" t="s">
        <v>193</v>
      </c>
      <c r="B12" s="37">
        <f>B7</f>
        <v>0</v>
      </c>
      <c r="C12" s="37">
        <f>C7 + C8 + C9 + C10 + C11</f>
        <v>0</v>
      </c>
      <c r="D12" s="14"/>
    </row>
    <row r="13" spans="1:6" x14ac:dyDescent="0.25">
      <c r="A13" s="21" t="s">
        <v>195</v>
      </c>
      <c r="B13" s="22"/>
      <c r="C13" s="22">
        <f>(B12 + C12) * Parametry!B21 / 100</f>
        <v>0</v>
      </c>
      <c r="D13" s="14"/>
    </row>
    <row r="14" spans="1:6" x14ac:dyDescent="0.25">
      <c r="A14" s="21" t="s">
        <v>196</v>
      </c>
      <c r="B14" s="22"/>
      <c r="C14" s="22">
        <f>(B7 + C7) * Parametry!B22 / 100</f>
        <v>0</v>
      </c>
      <c r="D14" s="14"/>
    </row>
    <row r="15" spans="1:6" x14ac:dyDescent="0.25">
      <c r="A15" s="19" t="s">
        <v>197</v>
      </c>
      <c r="B15" s="25"/>
      <c r="C15" s="25">
        <f>B12 + C12 + C13 + C14</f>
        <v>0</v>
      </c>
      <c r="D15" s="14"/>
    </row>
    <row r="16" spans="1:6" x14ac:dyDescent="0.25">
      <c r="A16" s="21" t="s">
        <v>15</v>
      </c>
      <c r="B16" s="22"/>
      <c r="C16" s="22"/>
      <c r="D16" s="14"/>
    </row>
    <row r="17" spans="1:4" x14ac:dyDescent="0.25">
      <c r="A17" s="19" t="s">
        <v>209</v>
      </c>
      <c r="B17" s="25"/>
      <c r="C17" s="25"/>
      <c r="D17" s="14"/>
    </row>
    <row r="18" spans="1:4" s="40" customFormat="1" x14ac:dyDescent="0.25">
      <c r="A18" s="21" t="s">
        <v>194</v>
      </c>
      <c r="B18" s="22"/>
      <c r="C18" s="22">
        <f>(B12 + C12) * Parametry!B20 / 100</f>
        <v>0</v>
      </c>
      <c r="D18" s="39"/>
    </row>
    <row r="19" spans="1:4" x14ac:dyDescent="0.25">
      <c r="A19" s="21" t="s">
        <v>198</v>
      </c>
      <c r="B19" s="22"/>
      <c r="C19" s="22">
        <f>C12 * Parametry!B23 / 100</f>
        <v>0</v>
      </c>
      <c r="D19" s="14"/>
    </row>
    <row r="20" spans="1:4" x14ac:dyDescent="0.25">
      <c r="A20" s="21" t="s">
        <v>199</v>
      </c>
      <c r="B20" s="22"/>
      <c r="C20" s="22">
        <f>C12 * Parametry!B24 / 100</f>
        <v>0</v>
      </c>
      <c r="D20" s="14"/>
    </row>
    <row r="21" spans="1:4" x14ac:dyDescent="0.25">
      <c r="A21" s="19" t="s">
        <v>200</v>
      </c>
      <c r="B21" s="25"/>
      <c r="C21" s="25">
        <f>C18+C19 + C20</f>
        <v>0</v>
      </c>
      <c r="D21" s="14"/>
    </row>
    <row r="22" spans="1:4" x14ac:dyDescent="0.25">
      <c r="A22" s="21" t="s">
        <v>201</v>
      </c>
      <c r="B22" s="22"/>
      <c r="C22" s="22">
        <f>Parametry!B25 * Parametry!B28 * (C15 * Parametry!B27)^Parametry!B26</f>
        <v>0</v>
      </c>
      <c r="D22" s="14"/>
    </row>
    <row r="23" spans="1:4" x14ac:dyDescent="0.25">
      <c r="A23" s="21" t="s">
        <v>15</v>
      </c>
      <c r="B23" s="22"/>
      <c r="C23" s="22"/>
      <c r="D23" s="14"/>
    </row>
    <row r="24" spans="1:4" x14ac:dyDescent="0.25">
      <c r="A24" s="17" t="s">
        <v>202</v>
      </c>
      <c r="B24" s="18"/>
      <c r="C24" s="18">
        <f>C15 + C21 + C22</f>
        <v>0</v>
      </c>
      <c r="D24" s="14"/>
    </row>
    <row r="25" spans="1:4" x14ac:dyDescent="0.25">
      <c r="A25" s="21" t="s">
        <v>203</v>
      </c>
      <c r="B25" s="22">
        <f>C24</f>
        <v>0</v>
      </c>
      <c r="C25" s="22">
        <f>B25 * Parametry!B31 / 100</f>
        <v>0</v>
      </c>
      <c r="D25" s="14"/>
    </row>
    <row r="26" spans="1:4" x14ac:dyDescent="0.25">
      <c r="A26" s="21" t="s">
        <v>204</v>
      </c>
      <c r="B26" s="22">
        <f>(F1+SUM(Rozpočet!F152:F154)) + (F2+SUM(Rozpočet!H152:H154))</f>
        <v>0</v>
      </c>
      <c r="C26" s="22">
        <f>B26 * Parametry!B32 / 100</f>
        <v>0</v>
      </c>
      <c r="D26" s="14"/>
    </row>
    <row r="27" spans="1:4" x14ac:dyDescent="0.25">
      <c r="A27" s="17" t="s">
        <v>205</v>
      </c>
      <c r="B27" s="18"/>
      <c r="C27" s="18">
        <f>C24 + C25 + C26</f>
        <v>0</v>
      </c>
      <c r="D27" s="14"/>
    </row>
    <row r="28" spans="1:4" x14ac:dyDescent="0.25">
      <c r="A28" s="21" t="s">
        <v>15</v>
      </c>
      <c r="B28" s="22"/>
      <c r="C28" s="22"/>
      <c r="D28" s="14"/>
    </row>
    <row r="29" spans="1:4" x14ac:dyDescent="0.25">
      <c r="A29" s="19" t="s">
        <v>206</v>
      </c>
      <c r="B29" s="38" t="s">
        <v>55</v>
      </c>
      <c r="C29" s="38" t="s">
        <v>57</v>
      </c>
      <c r="D29" s="14"/>
    </row>
    <row r="30" spans="1:4" x14ac:dyDescent="0.25">
      <c r="A30" s="21" t="s">
        <v>65</v>
      </c>
      <c r="B30" s="22">
        <f>(Rozpočet!F157)</f>
        <v>0</v>
      </c>
      <c r="C30" s="22">
        <f>(Rozpočet!H157)</f>
        <v>0</v>
      </c>
      <c r="D30" s="14"/>
    </row>
    <row r="31" spans="1:4" x14ac:dyDescent="0.25">
      <c r="A31" s="21" t="s">
        <v>207</v>
      </c>
      <c r="B31" s="22">
        <f>(Rozpočet!F62)</f>
        <v>0</v>
      </c>
      <c r="C31" s="22">
        <f>(Rozpočet!H62)</f>
        <v>0</v>
      </c>
      <c r="D31" s="14"/>
    </row>
    <row r="32" spans="1:4" x14ac:dyDescent="0.25">
      <c r="A32" s="21" t="s">
        <v>208</v>
      </c>
      <c r="B32" s="22">
        <f>(Rozpočet!F151)</f>
        <v>0</v>
      </c>
      <c r="C32" s="22">
        <f>(Rozpočet!H151)</f>
        <v>0</v>
      </c>
      <c r="D32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7"/>
  <sheetViews>
    <sheetView tabSelected="1" workbookViewId="0"/>
  </sheetViews>
  <sheetFormatPr defaultRowHeight="15" x14ac:dyDescent="0.25"/>
  <cols>
    <col min="1" max="1" width="6.140625" style="26" bestFit="1" customWidth="1"/>
    <col min="2" max="2" width="58.28515625" style="26" customWidth="1"/>
    <col min="3" max="3" width="4" style="26" bestFit="1" customWidth="1"/>
    <col min="4" max="4" width="5.42578125" style="27" bestFit="1" customWidth="1"/>
    <col min="5" max="5" width="7.85546875" style="35" bestFit="1" customWidth="1"/>
    <col min="6" max="6" width="13.42578125" style="27" bestFit="1" customWidth="1"/>
    <col min="7" max="7" width="6.42578125" style="35" bestFit="1" customWidth="1"/>
    <col min="8" max="8" width="12.5703125" style="27" bestFit="1" customWidth="1"/>
    <col min="9" max="9" width="11.42578125" style="27" bestFit="1" customWidth="1"/>
    <col min="10" max="10" width="11.42578125" style="27" customWidth="1"/>
    <col min="11" max="12" width="9.140625" style="1"/>
    <col min="13" max="13" width="9" style="1" hidden="1" customWidth="1"/>
    <col min="14" max="16384" width="9.140625" style="1"/>
  </cols>
  <sheetData>
    <row r="1" spans="1:13" x14ac:dyDescent="0.25">
      <c r="A1" s="12" t="s">
        <v>52</v>
      </c>
      <c r="B1" s="12" t="s">
        <v>0</v>
      </c>
      <c r="C1" s="12" t="s">
        <v>53</v>
      </c>
      <c r="D1" s="13" t="s">
        <v>54</v>
      </c>
      <c r="E1" s="28" t="s">
        <v>55</v>
      </c>
      <c r="F1" s="13" t="s">
        <v>56</v>
      </c>
      <c r="G1" s="28" t="s">
        <v>57</v>
      </c>
      <c r="H1" s="13" t="s">
        <v>58</v>
      </c>
      <c r="I1" s="13" t="s">
        <v>59</v>
      </c>
      <c r="J1" s="13" t="s">
        <v>210</v>
      </c>
      <c r="K1" s="14"/>
      <c r="L1" s="14"/>
      <c r="M1" s="1">
        <f>Parametry!B33/100*F11+Parametry!B33/100*F13+Parametry!B33/100*F14+Parametry!B33/100*F16+Parametry!B33/100*F18+Parametry!B33/100*F19+Parametry!B33/100*F21+Parametry!B33/100*F22+Parametry!B33/100*F23+Parametry!B33/100*F24+Parametry!B33/100*F25+Parametry!B33/100*F26+Parametry!B33/100*F27+Parametry!B33/100*F28+Parametry!B33/100*F29+Parametry!B33/100*F31+Parametry!B33/100*F32+Parametry!B33/100*F33+Parametry!B33/100*F35+Parametry!B33/100*F36+Parametry!B33/100*F37+Parametry!B33/100*F38+Parametry!B33/100*F40</f>
        <v>0</v>
      </c>
    </row>
    <row r="2" spans="1:13" ht="26.25" x14ac:dyDescent="0.25">
      <c r="A2" s="15" t="s">
        <v>15</v>
      </c>
      <c r="B2" s="41" t="s">
        <v>60</v>
      </c>
      <c r="C2" s="15" t="s">
        <v>15</v>
      </c>
      <c r="D2" s="16"/>
      <c r="E2" s="29"/>
      <c r="F2" s="16"/>
      <c r="G2" s="29"/>
      <c r="H2" s="16"/>
      <c r="I2" s="16"/>
      <c r="J2" s="16"/>
      <c r="K2" s="14"/>
      <c r="L2" s="14"/>
      <c r="M2" s="1">
        <f>M1+Parametry!B33/100*F42+Parametry!B33/100*F44+Parametry!B33/100*F46+Parametry!B33/100*F48+Parametry!B33/100*F50+Parametry!B33/100*F51+Parametry!B33/100*F52+Parametry!B33/100*F54+Parametry!B33/100*F55+Parametry!B33/100*F56+Parametry!B33/100*F57+Parametry!B33/100*F58+Parametry!B33/100*F60+Parametry!B33/100*F61+Parametry!B33/100*F66+Parametry!B33/100*F67+Parametry!B33/100*F68+Parametry!B33/100*F70+Parametry!B33/100*F71+Parametry!B33/100*F72+Parametry!B33/100*F73+Parametry!B33/100*F74+Parametry!B33/100*F75</f>
        <v>0</v>
      </c>
    </row>
    <row r="3" spans="1:13" ht="39" x14ac:dyDescent="0.25">
      <c r="A3" s="15" t="s">
        <v>15</v>
      </c>
      <c r="B3" s="41" t="s">
        <v>61</v>
      </c>
      <c r="C3" s="15" t="s">
        <v>15</v>
      </c>
      <c r="D3" s="16"/>
      <c r="E3" s="29"/>
      <c r="F3" s="16"/>
      <c r="G3" s="29"/>
      <c r="H3" s="16"/>
      <c r="I3" s="16"/>
      <c r="J3" s="16"/>
      <c r="K3" s="14"/>
      <c r="L3" s="14"/>
      <c r="M3" s="1">
        <f>M2+Parametry!B33/100*F76+Parametry!B33/100*F78+Parametry!B33/100*F79+Parametry!B33/100*F81+Parametry!B33/100*F82+Parametry!B33/100*F84+Parametry!B33/100*F85+Parametry!B33/100*F87+Parametry!B34/100*F88+Parametry!B34/100*F89+Parametry!B34/100*F90+Parametry!B34/100*F91+Parametry!B34/100*F92+Parametry!B33/100*F94+Parametry!B33/100*F95+Parametry!B33/100*F96+Parametry!B33/100*F97+Parametry!B33/100*F99+Parametry!B33/100*F100+Parametry!B33/100*F101+Parametry!B33/100*F102+Parametry!B33/100*F103</f>
        <v>0</v>
      </c>
    </row>
    <row r="4" spans="1:13" ht="26.25" x14ac:dyDescent="0.25">
      <c r="A4" s="15" t="s">
        <v>15</v>
      </c>
      <c r="B4" s="41" t="s">
        <v>62</v>
      </c>
      <c r="C4" s="15" t="s">
        <v>15</v>
      </c>
      <c r="D4" s="16"/>
      <c r="E4" s="29"/>
      <c r="F4" s="16"/>
      <c r="G4" s="29"/>
      <c r="H4" s="16"/>
      <c r="I4" s="16"/>
      <c r="J4" s="16"/>
      <c r="K4" s="14"/>
      <c r="L4" s="14"/>
      <c r="M4" s="1">
        <f>M3+Parametry!B33/100*F104+Parametry!B33/100*F106+Parametry!B33/100*F108+Parametry!B33/100*F109+Parametry!B33/100*F110+Parametry!B33/100*F111+Parametry!B33/100*F112+Parametry!B33/100*F113+Parametry!B33/100*F114+Parametry!B33/100*F116+Parametry!B33/100*F117+Parametry!B33/100*F118+Parametry!B33/100*F119+Parametry!B33/100*F121+Parametry!B33/100*F122+Parametry!B33/100*F123+Parametry!B33/100*F125+Parametry!B33/100*F126+Parametry!B33/100*F128+Parametry!B33/100*F130+Parametry!B33/100*F132+Parametry!B33/100*F134</f>
        <v>0</v>
      </c>
    </row>
    <row r="5" spans="1:13" ht="51.75" x14ac:dyDescent="0.25">
      <c r="A5" s="15" t="s">
        <v>15</v>
      </c>
      <c r="B5" s="41" t="s">
        <v>63</v>
      </c>
      <c r="C5" s="15" t="s">
        <v>15</v>
      </c>
      <c r="D5" s="16"/>
      <c r="E5" s="29"/>
      <c r="F5" s="16"/>
      <c r="G5" s="29"/>
      <c r="H5" s="16"/>
      <c r="I5" s="16"/>
      <c r="J5" s="16"/>
      <c r="K5" s="14"/>
      <c r="L5" s="14"/>
    </row>
    <row r="6" spans="1:13" ht="51.75" x14ac:dyDescent="0.25">
      <c r="A6" s="15" t="s">
        <v>15</v>
      </c>
      <c r="B6" s="41" t="s">
        <v>64</v>
      </c>
      <c r="C6" s="15" t="s">
        <v>15</v>
      </c>
      <c r="D6" s="16"/>
      <c r="E6" s="29"/>
      <c r="F6" s="16"/>
      <c r="G6" s="29"/>
      <c r="H6" s="16"/>
      <c r="I6" s="16"/>
      <c r="J6" s="16"/>
      <c r="K6" s="14"/>
      <c r="L6" s="14"/>
    </row>
    <row r="7" spans="1:13" x14ac:dyDescent="0.25">
      <c r="A7" s="17" t="s">
        <v>15</v>
      </c>
      <c r="B7" s="17" t="s">
        <v>65</v>
      </c>
      <c r="C7" s="17" t="s">
        <v>15</v>
      </c>
      <c r="D7" s="18"/>
      <c r="E7" s="30"/>
      <c r="F7" s="18"/>
      <c r="G7" s="30"/>
      <c r="H7" s="18"/>
      <c r="I7" s="18"/>
      <c r="J7" s="18"/>
      <c r="K7" s="14"/>
      <c r="L7" s="14"/>
    </row>
    <row r="8" spans="1:13" x14ac:dyDescent="0.25">
      <c r="A8" s="19" t="s">
        <v>15</v>
      </c>
      <c r="B8" s="19" t="s">
        <v>66</v>
      </c>
      <c r="C8" s="19" t="s">
        <v>15</v>
      </c>
      <c r="D8" s="20"/>
      <c r="E8" s="31"/>
      <c r="F8" s="20"/>
      <c r="G8" s="31"/>
      <c r="H8" s="20"/>
      <c r="I8" s="20"/>
      <c r="J8" s="20"/>
      <c r="K8" s="14"/>
      <c r="L8" s="14"/>
    </row>
    <row r="9" spans="1:13" x14ac:dyDescent="0.25">
      <c r="A9" s="15" t="s">
        <v>15</v>
      </c>
      <c r="B9" s="15" t="s">
        <v>67</v>
      </c>
      <c r="C9" s="15" t="s">
        <v>15</v>
      </c>
      <c r="D9" s="16"/>
      <c r="E9" s="29"/>
      <c r="F9" s="16"/>
      <c r="G9" s="29"/>
      <c r="H9" s="16"/>
      <c r="I9" s="16"/>
      <c r="J9" s="16"/>
      <c r="K9" s="14"/>
      <c r="L9" s="14"/>
    </row>
    <row r="10" spans="1:13" x14ac:dyDescent="0.25">
      <c r="A10" s="15" t="s">
        <v>15</v>
      </c>
      <c r="B10" s="15" t="s">
        <v>68</v>
      </c>
      <c r="C10" s="15" t="s">
        <v>15</v>
      </c>
      <c r="D10" s="16"/>
      <c r="E10" s="29"/>
      <c r="F10" s="16"/>
      <c r="G10" s="29"/>
      <c r="H10" s="16"/>
      <c r="I10" s="16"/>
      <c r="J10" s="16"/>
      <c r="K10" s="14"/>
      <c r="L10" s="14"/>
    </row>
    <row r="11" spans="1:13" x14ac:dyDescent="0.25">
      <c r="A11" s="21" t="s">
        <v>211</v>
      </c>
      <c r="B11" s="21" t="s">
        <v>69</v>
      </c>
      <c r="C11" s="21" t="s">
        <v>70</v>
      </c>
      <c r="D11" s="22">
        <v>1</v>
      </c>
      <c r="E11" s="32"/>
      <c r="F11" s="22">
        <f>D11*E11</f>
        <v>0</v>
      </c>
      <c r="G11" s="32"/>
      <c r="H11" s="22">
        <f>D11*G11</f>
        <v>0</v>
      </c>
      <c r="I11" s="22">
        <f>F11+H11</f>
        <v>0</v>
      </c>
      <c r="J11" s="42">
        <f>I11</f>
        <v>0</v>
      </c>
      <c r="K11" s="14"/>
      <c r="L11" s="14"/>
    </row>
    <row r="12" spans="1:13" x14ac:dyDescent="0.25">
      <c r="A12" s="15" t="s">
        <v>15</v>
      </c>
      <c r="B12" s="15" t="s">
        <v>71</v>
      </c>
      <c r="C12" s="15" t="s">
        <v>15</v>
      </c>
      <c r="D12" s="16"/>
      <c r="E12" s="29"/>
      <c r="F12" s="16"/>
      <c r="G12" s="29"/>
      <c r="H12" s="16"/>
      <c r="I12" s="16"/>
      <c r="J12" s="16"/>
      <c r="K12" s="14"/>
      <c r="L12" s="14"/>
    </row>
    <row r="13" spans="1:13" x14ac:dyDescent="0.25">
      <c r="A13" s="21" t="s">
        <v>212</v>
      </c>
      <c r="B13" s="21" t="s">
        <v>72</v>
      </c>
      <c r="C13" s="21" t="s">
        <v>70</v>
      </c>
      <c r="D13" s="22">
        <v>1</v>
      </c>
      <c r="E13" s="32"/>
      <c r="F13" s="22">
        <f>D13*E13</f>
        <v>0</v>
      </c>
      <c r="G13" s="32"/>
      <c r="H13" s="22">
        <f>D13*G13</f>
        <v>0</v>
      </c>
      <c r="I13" s="22">
        <f>F13+H13</f>
        <v>0</v>
      </c>
      <c r="J13" s="42">
        <f>I13</f>
        <v>0</v>
      </c>
      <c r="K13" s="14"/>
      <c r="L13" s="14"/>
    </row>
    <row r="14" spans="1:13" x14ac:dyDescent="0.25">
      <c r="A14" s="21" t="s">
        <v>213</v>
      </c>
      <c r="B14" s="21" t="s">
        <v>73</v>
      </c>
      <c r="C14" s="21" t="s">
        <v>70</v>
      </c>
      <c r="D14" s="22">
        <v>3</v>
      </c>
      <c r="E14" s="32"/>
      <c r="F14" s="22">
        <f>D14*E14</f>
        <v>0</v>
      </c>
      <c r="G14" s="32"/>
      <c r="H14" s="22">
        <f>D14*G14</f>
        <v>0</v>
      </c>
      <c r="I14" s="22">
        <f>F14+H14</f>
        <v>0</v>
      </c>
      <c r="J14" s="42">
        <f>I14</f>
        <v>0</v>
      </c>
      <c r="K14" s="14"/>
      <c r="L14" s="14"/>
    </row>
    <row r="15" spans="1:13" x14ac:dyDescent="0.25">
      <c r="A15" s="15" t="s">
        <v>15</v>
      </c>
      <c r="B15" s="15" t="s">
        <v>74</v>
      </c>
      <c r="C15" s="15" t="s">
        <v>15</v>
      </c>
      <c r="D15" s="16"/>
      <c r="E15" s="29"/>
      <c r="F15" s="16"/>
      <c r="G15" s="29"/>
      <c r="H15" s="16"/>
      <c r="I15" s="16"/>
      <c r="J15" s="16"/>
      <c r="K15" s="14"/>
      <c r="L15" s="14"/>
    </row>
    <row r="16" spans="1:13" x14ac:dyDescent="0.25">
      <c r="A16" s="21" t="s">
        <v>214</v>
      </c>
      <c r="B16" s="21" t="s">
        <v>75</v>
      </c>
      <c r="C16" s="21" t="s">
        <v>70</v>
      </c>
      <c r="D16" s="22">
        <v>4</v>
      </c>
      <c r="E16" s="32"/>
      <c r="F16" s="22">
        <f>D16*E16</f>
        <v>0</v>
      </c>
      <c r="G16" s="32"/>
      <c r="H16" s="22">
        <f>D16*G16</f>
        <v>0</v>
      </c>
      <c r="I16" s="22">
        <f>F16+H16</f>
        <v>0</v>
      </c>
      <c r="J16" s="42">
        <f>I16</f>
        <v>0</v>
      </c>
      <c r="K16" s="14"/>
      <c r="L16" s="14"/>
    </row>
    <row r="17" spans="1:12" x14ac:dyDescent="0.25">
      <c r="A17" s="15" t="s">
        <v>15</v>
      </c>
      <c r="B17" s="15" t="s">
        <v>76</v>
      </c>
      <c r="C17" s="15" t="s">
        <v>15</v>
      </c>
      <c r="D17" s="16"/>
      <c r="E17" s="29"/>
      <c r="F17" s="16"/>
      <c r="G17" s="29"/>
      <c r="H17" s="16"/>
      <c r="I17" s="16"/>
      <c r="J17" s="16"/>
      <c r="K17" s="14"/>
      <c r="L17" s="14"/>
    </row>
    <row r="18" spans="1:12" x14ac:dyDescent="0.25">
      <c r="A18" s="21" t="s">
        <v>215</v>
      </c>
      <c r="B18" s="21" t="s">
        <v>77</v>
      </c>
      <c r="C18" s="21" t="s">
        <v>78</v>
      </c>
      <c r="D18" s="22">
        <v>16</v>
      </c>
      <c r="E18" s="32"/>
      <c r="F18" s="22">
        <f>D18*E18</f>
        <v>0</v>
      </c>
      <c r="G18" s="32"/>
      <c r="H18" s="22">
        <f>D18*G18</f>
        <v>0</v>
      </c>
      <c r="I18" s="22">
        <f>F18+H18</f>
        <v>0</v>
      </c>
      <c r="J18" s="42">
        <f>I18</f>
        <v>0</v>
      </c>
      <c r="K18" s="14"/>
      <c r="L18" s="14"/>
    </row>
    <row r="19" spans="1:12" x14ac:dyDescent="0.25">
      <c r="A19" s="21" t="s">
        <v>218</v>
      </c>
      <c r="B19" s="21" t="s">
        <v>79</v>
      </c>
      <c r="C19" s="21" t="s">
        <v>70</v>
      </c>
      <c r="D19" s="22">
        <v>36</v>
      </c>
      <c r="E19" s="32"/>
      <c r="F19" s="22">
        <f>D19*E19</f>
        <v>0</v>
      </c>
      <c r="G19" s="32"/>
      <c r="H19" s="22">
        <f>D19*G19</f>
        <v>0</v>
      </c>
      <c r="I19" s="22">
        <f>F19+H19</f>
        <v>0</v>
      </c>
      <c r="J19" s="42">
        <f>I19</f>
        <v>0</v>
      </c>
      <c r="K19" s="14"/>
      <c r="L19" s="14"/>
    </row>
    <row r="20" spans="1:12" x14ac:dyDescent="0.25">
      <c r="A20" s="15" t="s">
        <v>15</v>
      </c>
      <c r="B20" s="15" t="s">
        <v>80</v>
      </c>
      <c r="C20" s="15" t="s">
        <v>15</v>
      </c>
      <c r="D20" s="16"/>
      <c r="E20" s="29"/>
      <c r="F20" s="16"/>
      <c r="G20" s="29"/>
      <c r="H20" s="16"/>
      <c r="I20" s="16"/>
      <c r="J20" s="16"/>
      <c r="K20" s="14"/>
      <c r="L20" s="14"/>
    </row>
    <row r="21" spans="1:12" x14ac:dyDescent="0.25">
      <c r="A21" s="21" t="s">
        <v>223</v>
      </c>
      <c r="B21" s="21" t="s">
        <v>81</v>
      </c>
      <c r="C21" s="21" t="s">
        <v>78</v>
      </c>
      <c r="D21" s="22">
        <v>4</v>
      </c>
      <c r="E21" s="32"/>
      <c r="F21" s="22">
        <f t="shared" ref="F21:F29" si="0">D21*E21</f>
        <v>0</v>
      </c>
      <c r="G21" s="32"/>
      <c r="H21" s="22">
        <f t="shared" ref="H21:H29" si="1">D21*G21</f>
        <v>0</v>
      </c>
      <c r="I21" s="22">
        <f t="shared" ref="I21:I29" si="2">F21+H21</f>
        <v>0</v>
      </c>
      <c r="J21" s="42">
        <f>I21</f>
        <v>0</v>
      </c>
      <c r="K21" s="14"/>
      <c r="L21" s="14"/>
    </row>
    <row r="22" spans="1:12" x14ac:dyDescent="0.25">
      <c r="A22" s="21" t="s">
        <v>224</v>
      </c>
      <c r="B22" s="21" t="s">
        <v>82</v>
      </c>
      <c r="C22" s="21" t="s">
        <v>78</v>
      </c>
      <c r="D22" s="22">
        <v>6</v>
      </c>
      <c r="E22" s="32"/>
      <c r="F22" s="22">
        <f t="shared" si="0"/>
        <v>0</v>
      </c>
      <c r="G22" s="32"/>
      <c r="H22" s="22">
        <f t="shared" si="1"/>
        <v>0</v>
      </c>
      <c r="I22" s="22">
        <f t="shared" si="2"/>
        <v>0</v>
      </c>
      <c r="J22" s="42">
        <f t="shared" ref="J22:J29" si="3">I22</f>
        <v>0</v>
      </c>
      <c r="K22" s="14"/>
      <c r="L22" s="14"/>
    </row>
    <row r="23" spans="1:12" x14ac:dyDescent="0.25">
      <c r="A23" s="21" t="s">
        <v>217</v>
      </c>
      <c r="B23" s="21" t="s">
        <v>83</v>
      </c>
      <c r="C23" s="21" t="s">
        <v>70</v>
      </c>
      <c r="D23" s="22">
        <v>1</v>
      </c>
      <c r="E23" s="32"/>
      <c r="F23" s="22">
        <f t="shared" si="0"/>
        <v>0</v>
      </c>
      <c r="G23" s="32"/>
      <c r="H23" s="22">
        <f t="shared" si="1"/>
        <v>0</v>
      </c>
      <c r="I23" s="22">
        <f t="shared" si="2"/>
        <v>0</v>
      </c>
      <c r="J23" s="42">
        <f t="shared" si="3"/>
        <v>0</v>
      </c>
      <c r="K23" s="14"/>
      <c r="L23" s="14"/>
    </row>
    <row r="24" spans="1:12" x14ac:dyDescent="0.25">
      <c r="A24" s="21" t="s">
        <v>225</v>
      </c>
      <c r="B24" s="21" t="s">
        <v>84</v>
      </c>
      <c r="C24" s="21" t="s">
        <v>70</v>
      </c>
      <c r="D24" s="22">
        <v>1</v>
      </c>
      <c r="E24" s="32"/>
      <c r="F24" s="22">
        <f t="shared" si="0"/>
        <v>0</v>
      </c>
      <c r="G24" s="32"/>
      <c r="H24" s="22">
        <f t="shared" si="1"/>
        <v>0</v>
      </c>
      <c r="I24" s="22">
        <f t="shared" si="2"/>
        <v>0</v>
      </c>
      <c r="J24" s="42">
        <f t="shared" si="3"/>
        <v>0</v>
      </c>
      <c r="K24" s="14"/>
      <c r="L24" s="14"/>
    </row>
    <row r="25" spans="1:12" x14ac:dyDescent="0.25">
      <c r="A25" s="21" t="s">
        <v>226</v>
      </c>
      <c r="B25" s="21" t="s">
        <v>85</v>
      </c>
      <c r="C25" s="21" t="s">
        <v>70</v>
      </c>
      <c r="D25" s="22">
        <v>4</v>
      </c>
      <c r="E25" s="32"/>
      <c r="F25" s="22">
        <f t="shared" si="0"/>
        <v>0</v>
      </c>
      <c r="G25" s="32"/>
      <c r="H25" s="22">
        <f t="shared" si="1"/>
        <v>0</v>
      </c>
      <c r="I25" s="22">
        <f t="shared" si="2"/>
        <v>0</v>
      </c>
      <c r="J25" s="42">
        <f t="shared" si="3"/>
        <v>0</v>
      </c>
      <c r="K25" s="14"/>
      <c r="L25" s="14"/>
    </row>
    <row r="26" spans="1:12" x14ac:dyDescent="0.25">
      <c r="A26" s="21" t="s">
        <v>227</v>
      </c>
      <c r="B26" s="21" t="s">
        <v>86</v>
      </c>
      <c r="C26" s="21" t="s">
        <v>70</v>
      </c>
      <c r="D26" s="22">
        <v>6</v>
      </c>
      <c r="E26" s="32"/>
      <c r="F26" s="22">
        <f t="shared" si="0"/>
        <v>0</v>
      </c>
      <c r="G26" s="32"/>
      <c r="H26" s="22">
        <f t="shared" si="1"/>
        <v>0</v>
      </c>
      <c r="I26" s="22">
        <f t="shared" si="2"/>
        <v>0</v>
      </c>
      <c r="J26" s="42">
        <f t="shared" si="3"/>
        <v>0</v>
      </c>
      <c r="K26" s="14"/>
      <c r="L26" s="14"/>
    </row>
    <row r="27" spans="1:12" x14ac:dyDescent="0.25">
      <c r="A27" s="21" t="s">
        <v>228</v>
      </c>
      <c r="B27" s="21" t="s">
        <v>87</v>
      </c>
      <c r="C27" s="21" t="s">
        <v>70</v>
      </c>
      <c r="D27" s="22">
        <v>8</v>
      </c>
      <c r="E27" s="32"/>
      <c r="F27" s="22">
        <f t="shared" si="0"/>
        <v>0</v>
      </c>
      <c r="G27" s="32"/>
      <c r="H27" s="22">
        <f t="shared" si="1"/>
        <v>0</v>
      </c>
      <c r="I27" s="22">
        <f t="shared" si="2"/>
        <v>0</v>
      </c>
      <c r="J27" s="42">
        <f t="shared" si="3"/>
        <v>0</v>
      </c>
      <c r="K27" s="14"/>
      <c r="L27" s="14"/>
    </row>
    <row r="28" spans="1:12" x14ac:dyDescent="0.25">
      <c r="A28" s="21" t="s">
        <v>229</v>
      </c>
      <c r="B28" s="21" t="s">
        <v>88</v>
      </c>
      <c r="C28" s="21" t="s">
        <v>70</v>
      </c>
      <c r="D28" s="22">
        <v>11</v>
      </c>
      <c r="E28" s="32"/>
      <c r="F28" s="22">
        <f t="shared" si="0"/>
        <v>0</v>
      </c>
      <c r="G28" s="32"/>
      <c r="H28" s="22">
        <f t="shared" si="1"/>
        <v>0</v>
      </c>
      <c r="I28" s="22">
        <f t="shared" si="2"/>
        <v>0</v>
      </c>
      <c r="J28" s="42">
        <f t="shared" si="3"/>
        <v>0</v>
      </c>
      <c r="K28" s="14"/>
      <c r="L28" s="14"/>
    </row>
    <row r="29" spans="1:12" x14ac:dyDescent="0.25">
      <c r="A29" s="21" t="s">
        <v>49</v>
      </c>
      <c r="B29" s="21" t="s">
        <v>89</v>
      </c>
      <c r="C29" s="21" t="s">
        <v>70</v>
      </c>
      <c r="D29" s="22">
        <v>18</v>
      </c>
      <c r="E29" s="32"/>
      <c r="F29" s="22">
        <f t="shared" si="0"/>
        <v>0</v>
      </c>
      <c r="G29" s="32"/>
      <c r="H29" s="22">
        <f t="shared" si="1"/>
        <v>0</v>
      </c>
      <c r="I29" s="22">
        <f t="shared" si="2"/>
        <v>0</v>
      </c>
      <c r="J29" s="42">
        <f t="shared" si="3"/>
        <v>0</v>
      </c>
      <c r="K29" s="14"/>
      <c r="L29" s="14"/>
    </row>
    <row r="30" spans="1:12" x14ac:dyDescent="0.25">
      <c r="A30" s="15" t="s">
        <v>15</v>
      </c>
      <c r="B30" s="15" t="s">
        <v>90</v>
      </c>
      <c r="C30" s="15" t="s">
        <v>15</v>
      </c>
      <c r="D30" s="16"/>
      <c r="E30" s="29"/>
      <c r="F30" s="16"/>
      <c r="G30" s="29"/>
      <c r="H30" s="16"/>
      <c r="I30" s="16"/>
      <c r="J30" s="16"/>
      <c r="K30" s="14"/>
      <c r="L30" s="14"/>
    </row>
    <row r="31" spans="1:12" x14ac:dyDescent="0.25">
      <c r="A31" s="21" t="s">
        <v>230</v>
      </c>
      <c r="B31" s="21" t="s">
        <v>91</v>
      </c>
      <c r="C31" s="21" t="s">
        <v>78</v>
      </c>
      <c r="D31" s="22">
        <v>16</v>
      </c>
      <c r="E31" s="32"/>
      <c r="F31" s="22">
        <f>D31*E31</f>
        <v>0</v>
      </c>
      <c r="G31" s="32"/>
      <c r="H31" s="22">
        <f>D31*G31</f>
        <v>0</v>
      </c>
      <c r="I31" s="22">
        <f>F31+H31</f>
        <v>0</v>
      </c>
      <c r="J31" s="42">
        <f>I31</f>
        <v>0</v>
      </c>
      <c r="K31" s="14"/>
      <c r="L31" s="14"/>
    </row>
    <row r="32" spans="1:12" x14ac:dyDescent="0.25">
      <c r="A32" s="21" t="s">
        <v>233</v>
      </c>
      <c r="B32" s="21" t="s">
        <v>92</v>
      </c>
      <c r="C32" s="21" t="s">
        <v>70</v>
      </c>
      <c r="D32" s="22">
        <v>3</v>
      </c>
      <c r="E32" s="32"/>
      <c r="F32" s="22">
        <f>D32*E32</f>
        <v>0</v>
      </c>
      <c r="G32" s="32"/>
      <c r="H32" s="22">
        <f>D32*G32</f>
        <v>0</v>
      </c>
      <c r="I32" s="22">
        <f>F32+H32</f>
        <v>0</v>
      </c>
      <c r="J32" s="42">
        <f t="shared" ref="J32:J33" si="4">I32</f>
        <v>0</v>
      </c>
      <c r="K32" s="14"/>
      <c r="L32" s="14"/>
    </row>
    <row r="33" spans="1:12" x14ac:dyDescent="0.25">
      <c r="A33" s="21" t="s">
        <v>234</v>
      </c>
      <c r="B33" s="21" t="s">
        <v>93</v>
      </c>
      <c r="C33" s="21" t="s">
        <v>70</v>
      </c>
      <c r="D33" s="22">
        <v>1</v>
      </c>
      <c r="E33" s="32"/>
      <c r="F33" s="22">
        <f>D33*E33</f>
        <v>0</v>
      </c>
      <c r="G33" s="32"/>
      <c r="H33" s="22">
        <f>D33*G33</f>
        <v>0</v>
      </c>
      <c r="I33" s="22">
        <f>F33+H33</f>
        <v>0</v>
      </c>
      <c r="J33" s="42">
        <f t="shared" si="4"/>
        <v>0</v>
      </c>
      <c r="K33" s="14"/>
      <c r="L33" s="14"/>
    </row>
    <row r="34" spans="1:12" x14ac:dyDescent="0.25">
      <c r="A34" s="15" t="s">
        <v>15</v>
      </c>
      <c r="B34" s="15" t="s">
        <v>94</v>
      </c>
      <c r="C34" s="15" t="s">
        <v>15</v>
      </c>
      <c r="D34" s="16"/>
      <c r="E34" s="29"/>
      <c r="F34" s="16"/>
      <c r="G34" s="29"/>
      <c r="H34" s="16"/>
      <c r="I34" s="16"/>
      <c r="J34" s="16"/>
      <c r="K34" s="14"/>
      <c r="L34" s="14"/>
    </row>
    <row r="35" spans="1:12" x14ac:dyDescent="0.25">
      <c r="A35" s="21" t="s">
        <v>235</v>
      </c>
      <c r="B35" s="21" t="s">
        <v>95</v>
      </c>
      <c r="C35" s="21" t="s">
        <v>70</v>
      </c>
      <c r="D35" s="22">
        <v>66</v>
      </c>
      <c r="E35" s="32"/>
      <c r="F35" s="22">
        <f>D35*E35</f>
        <v>0</v>
      </c>
      <c r="G35" s="32"/>
      <c r="H35" s="22">
        <f>D35*G35</f>
        <v>0</v>
      </c>
      <c r="I35" s="22">
        <f>F35+H35</f>
        <v>0</v>
      </c>
      <c r="J35" s="42">
        <f>I35</f>
        <v>0</v>
      </c>
      <c r="K35" s="14"/>
      <c r="L35" s="14"/>
    </row>
    <row r="36" spans="1:12" x14ac:dyDescent="0.25">
      <c r="A36" s="21" t="s">
        <v>219</v>
      </c>
      <c r="B36" s="21" t="s">
        <v>96</v>
      </c>
      <c r="C36" s="21" t="s">
        <v>70</v>
      </c>
      <c r="D36" s="22">
        <v>54</v>
      </c>
      <c r="E36" s="32"/>
      <c r="F36" s="22">
        <f>D36*E36</f>
        <v>0</v>
      </c>
      <c r="G36" s="32"/>
      <c r="H36" s="22">
        <f>D36*G36</f>
        <v>0</v>
      </c>
      <c r="I36" s="22">
        <f>F36+H36</f>
        <v>0</v>
      </c>
      <c r="J36" s="42">
        <f t="shared" ref="J36:J38" si="5">I36</f>
        <v>0</v>
      </c>
      <c r="K36" s="14"/>
      <c r="L36" s="14"/>
    </row>
    <row r="37" spans="1:12" x14ac:dyDescent="0.25">
      <c r="A37" s="21" t="s">
        <v>47</v>
      </c>
      <c r="B37" s="21" t="s">
        <v>97</v>
      </c>
      <c r="C37" s="21" t="s">
        <v>70</v>
      </c>
      <c r="D37" s="22">
        <v>16</v>
      </c>
      <c r="E37" s="32"/>
      <c r="F37" s="22">
        <f>D37*E37</f>
        <v>0</v>
      </c>
      <c r="G37" s="32"/>
      <c r="H37" s="22">
        <f>D37*G37</f>
        <v>0</v>
      </c>
      <c r="I37" s="22">
        <f>F37+H37</f>
        <v>0</v>
      </c>
      <c r="J37" s="42">
        <f t="shared" si="5"/>
        <v>0</v>
      </c>
      <c r="K37" s="14"/>
      <c r="L37" s="14"/>
    </row>
    <row r="38" spans="1:12" x14ac:dyDescent="0.25">
      <c r="A38" s="21" t="s">
        <v>236</v>
      </c>
      <c r="B38" s="21" t="s">
        <v>98</v>
      </c>
      <c r="C38" s="21" t="s">
        <v>70</v>
      </c>
      <c r="D38" s="22">
        <v>14</v>
      </c>
      <c r="E38" s="32"/>
      <c r="F38" s="22">
        <f>D38*E38</f>
        <v>0</v>
      </c>
      <c r="G38" s="32"/>
      <c r="H38" s="22">
        <f>D38*G38</f>
        <v>0</v>
      </c>
      <c r="I38" s="22">
        <f>F38+H38</f>
        <v>0</v>
      </c>
      <c r="J38" s="42">
        <f t="shared" si="5"/>
        <v>0</v>
      </c>
      <c r="K38" s="14"/>
      <c r="L38" s="14"/>
    </row>
    <row r="39" spans="1:12" x14ac:dyDescent="0.25">
      <c r="A39" s="15" t="s">
        <v>15</v>
      </c>
      <c r="B39" s="15" t="s">
        <v>99</v>
      </c>
      <c r="C39" s="15" t="s">
        <v>15</v>
      </c>
      <c r="D39" s="16"/>
      <c r="E39" s="29"/>
      <c r="F39" s="16"/>
      <c r="G39" s="29"/>
      <c r="H39" s="16"/>
      <c r="I39" s="16"/>
      <c r="J39" s="16"/>
      <c r="K39" s="14"/>
      <c r="L39" s="14"/>
    </row>
    <row r="40" spans="1:12" x14ac:dyDescent="0.25">
      <c r="A40" s="21" t="s">
        <v>237</v>
      </c>
      <c r="B40" s="21" t="s">
        <v>100</v>
      </c>
      <c r="C40" s="21" t="s">
        <v>70</v>
      </c>
      <c r="D40" s="22">
        <v>1</v>
      </c>
      <c r="E40" s="32"/>
      <c r="F40" s="22">
        <f>D40*E40</f>
        <v>0</v>
      </c>
      <c r="G40" s="32"/>
      <c r="H40" s="22">
        <f>D40*G40</f>
        <v>0</v>
      </c>
      <c r="I40" s="22">
        <f>F40+H40</f>
        <v>0</v>
      </c>
      <c r="J40" s="42">
        <f>I40</f>
        <v>0</v>
      </c>
      <c r="K40" s="14"/>
      <c r="L40" s="14"/>
    </row>
    <row r="41" spans="1:12" x14ac:dyDescent="0.25">
      <c r="A41" s="15" t="s">
        <v>15</v>
      </c>
      <c r="B41" s="15" t="s">
        <v>101</v>
      </c>
      <c r="C41" s="15" t="s">
        <v>15</v>
      </c>
      <c r="D41" s="16"/>
      <c r="E41" s="29"/>
      <c r="F41" s="16"/>
      <c r="G41" s="29"/>
      <c r="H41" s="16"/>
      <c r="I41" s="16"/>
      <c r="J41" s="16"/>
      <c r="K41" s="14"/>
      <c r="L41" s="14"/>
    </row>
    <row r="42" spans="1:12" x14ac:dyDescent="0.25">
      <c r="A42" s="21" t="s">
        <v>238</v>
      </c>
      <c r="B42" s="21" t="s">
        <v>102</v>
      </c>
      <c r="C42" s="21" t="s">
        <v>70</v>
      </c>
      <c r="D42" s="22">
        <v>1</v>
      </c>
      <c r="E42" s="32"/>
      <c r="F42" s="22">
        <f>D42*E42</f>
        <v>0</v>
      </c>
      <c r="G42" s="32"/>
      <c r="H42" s="22">
        <f>D42*G42</f>
        <v>0</v>
      </c>
      <c r="I42" s="22">
        <f>F42+H42</f>
        <v>0</v>
      </c>
      <c r="J42" s="42">
        <f>I42</f>
        <v>0</v>
      </c>
      <c r="K42" s="14"/>
      <c r="L42" s="14"/>
    </row>
    <row r="43" spans="1:12" x14ac:dyDescent="0.25">
      <c r="A43" s="15" t="s">
        <v>15</v>
      </c>
      <c r="B43" s="15" t="s">
        <v>103</v>
      </c>
      <c r="C43" s="15" t="s">
        <v>15</v>
      </c>
      <c r="D43" s="16"/>
      <c r="E43" s="29"/>
      <c r="F43" s="16"/>
      <c r="G43" s="29"/>
      <c r="H43" s="16"/>
      <c r="I43" s="16"/>
      <c r="J43" s="16"/>
      <c r="K43" s="14"/>
      <c r="L43" s="14"/>
    </row>
    <row r="44" spans="1:12" x14ac:dyDescent="0.25">
      <c r="A44" s="21" t="s">
        <v>239</v>
      </c>
      <c r="B44" s="21" t="s">
        <v>104</v>
      </c>
      <c r="C44" s="21" t="s">
        <v>78</v>
      </c>
      <c r="D44" s="22">
        <v>2</v>
      </c>
      <c r="E44" s="32"/>
      <c r="F44" s="22">
        <f>D44*E44</f>
        <v>0</v>
      </c>
      <c r="G44" s="32"/>
      <c r="H44" s="22">
        <f>D44*G44</f>
        <v>0</v>
      </c>
      <c r="I44" s="22">
        <f>F44+H44</f>
        <v>0</v>
      </c>
      <c r="J44" s="42">
        <f>I44</f>
        <v>0</v>
      </c>
      <c r="K44" s="14"/>
      <c r="L44" s="14"/>
    </row>
    <row r="45" spans="1:12" x14ac:dyDescent="0.25">
      <c r="A45" s="15" t="s">
        <v>15</v>
      </c>
      <c r="B45" s="15" t="s">
        <v>105</v>
      </c>
      <c r="C45" s="15" t="s">
        <v>15</v>
      </c>
      <c r="D45" s="16"/>
      <c r="E45" s="29"/>
      <c r="F45" s="16"/>
      <c r="G45" s="29"/>
      <c r="H45" s="16"/>
      <c r="I45" s="16"/>
      <c r="J45" s="16"/>
      <c r="K45" s="14"/>
      <c r="L45" s="14"/>
    </row>
    <row r="46" spans="1:12" x14ac:dyDescent="0.25">
      <c r="A46" s="21" t="s">
        <v>240</v>
      </c>
      <c r="B46" s="21" t="s">
        <v>106</v>
      </c>
      <c r="C46" s="21" t="s">
        <v>70</v>
      </c>
      <c r="D46" s="22">
        <v>1</v>
      </c>
      <c r="E46" s="32"/>
      <c r="F46" s="22">
        <f>D46*E46</f>
        <v>0</v>
      </c>
      <c r="G46" s="32"/>
      <c r="H46" s="22">
        <f>D46*G46</f>
        <v>0</v>
      </c>
      <c r="I46" s="22">
        <f>F46+H46</f>
        <v>0</v>
      </c>
      <c r="J46" s="42">
        <f>I46</f>
        <v>0</v>
      </c>
      <c r="K46" s="14"/>
      <c r="L46" s="14"/>
    </row>
    <row r="47" spans="1:12" x14ac:dyDescent="0.25">
      <c r="A47" s="15" t="s">
        <v>15</v>
      </c>
      <c r="B47" s="15" t="s">
        <v>107</v>
      </c>
      <c r="C47" s="15" t="s">
        <v>15</v>
      </c>
      <c r="D47" s="16"/>
      <c r="E47" s="29"/>
      <c r="F47" s="16"/>
      <c r="G47" s="29"/>
      <c r="H47" s="16"/>
      <c r="I47" s="16"/>
      <c r="J47" s="16"/>
      <c r="K47" s="14"/>
      <c r="L47" s="14"/>
    </row>
    <row r="48" spans="1:12" x14ac:dyDescent="0.25">
      <c r="A48" s="21" t="s">
        <v>241</v>
      </c>
      <c r="B48" s="21" t="s">
        <v>108</v>
      </c>
      <c r="C48" s="21" t="s">
        <v>70</v>
      </c>
      <c r="D48" s="22">
        <v>1</v>
      </c>
      <c r="E48" s="32"/>
      <c r="F48" s="22">
        <f>D48*E48</f>
        <v>0</v>
      </c>
      <c r="G48" s="32"/>
      <c r="H48" s="22">
        <f>D48*G48</f>
        <v>0</v>
      </c>
      <c r="I48" s="22">
        <f>F48+H48</f>
        <v>0</v>
      </c>
      <c r="J48" s="42">
        <f>I48</f>
        <v>0</v>
      </c>
      <c r="K48" s="14"/>
      <c r="L48" s="14"/>
    </row>
    <row r="49" spans="1:12" x14ac:dyDescent="0.25">
      <c r="A49" s="15" t="s">
        <v>15</v>
      </c>
      <c r="B49" s="15" t="s">
        <v>109</v>
      </c>
      <c r="C49" s="15" t="s">
        <v>15</v>
      </c>
      <c r="D49" s="16"/>
      <c r="E49" s="29"/>
      <c r="F49" s="16"/>
      <c r="G49" s="29"/>
      <c r="H49" s="16"/>
      <c r="I49" s="16"/>
      <c r="J49" s="16"/>
      <c r="K49" s="14"/>
      <c r="L49" s="14"/>
    </row>
    <row r="50" spans="1:12" x14ac:dyDescent="0.25">
      <c r="A50" s="21" t="s">
        <v>242</v>
      </c>
      <c r="B50" s="21" t="s">
        <v>110</v>
      </c>
      <c r="C50" s="21" t="s">
        <v>111</v>
      </c>
      <c r="D50" s="22">
        <v>6</v>
      </c>
      <c r="E50" s="32"/>
      <c r="F50" s="22">
        <f>D50*E50</f>
        <v>0</v>
      </c>
      <c r="G50" s="32"/>
      <c r="H50" s="22">
        <f>D50*G50</f>
        <v>0</v>
      </c>
      <c r="I50" s="22">
        <f>F50+H50</f>
        <v>0</v>
      </c>
      <c r="J50" s="42">
        <f>I50</f>
        <v>0</v>
      </c>
      <c r="K50" s="14"/>
      <c r="L50" s="14"/>
    </row>
    <row r="51" spans="1:12" x14ac:dyDescent="0.25">
      <c r="A51" s="21" t="s">
        <v>243</v>
      </c>
      <c r="B51" s="21" t="s">
        <v>112</v>
      </c>
      <c r="C51" s="21" t="s">
        <v>111</v>
      </c>
      <c r="D51" s="22">
        <v>0.5</v>
      </c>
      <c r="E51" s="32"/>
      <c r="F51" s="22">
        <f>D51*E51</f>
        <v>0</v>
      </c>
      <c r="G51" s="32"/>
      <c r="H51" s="22">
        <f>D51*G51</f>
        <v>0</v>
      </c>
      <c r="I51" s="22">
        <f>F51+H51</f>
        <v>0</v>
      </c>
      <c r="J51" s="42">
        <f t="shared" ref="J51:J52" si="6">I51</f>
        <v>0</v>
      </c>
      <c r="K51" s="14"/>
      <c r="L51" s="14"/>
    </row>
    <row r="52" spans="1:12" x14ac:dyDescent="0.25">
      <c r="A52" s="21" t="s">
        <v>244</v>
      </c>
      <c r="B52" s="21" t="s">
        <v>113</v>
      </c>
      <c r="C52" s="21" t="s">
        <v>111</v>
      </c>
      <c r="D52" s="22">
        <v>1</v>
      </c>
      <c r="E52" s="32"/>
      <c r="F52" s="22">
        <f>D52*E52</f>
        <v>0</v>
      </c>
      <c r="G52" s="32"/>
      <c r="H52" s="22">
        <f>D52*G52</f>
        <v>0</v>
      </c>
      <c r="I52" s="22">
        <f>F52+H52</f>
        <v>0</v>
      </c>
      <c r="J52" s="42">
        <f t="shared" si="6"/>
        <v>0</v>
      </c>
      <c r="K52" s="14"/>
      <c r="L52" s="14"/>
    </row>
    <row r="53" spans="1:12" x14ac:dyDescent="0.25">
      <c r="A53" s="23" t="s">
        <v>15</v>
      </c>
      <c r="B53" s="23" t="s">
        <v>114</v>
      </c>
      <c r="C53" s="23" t="s">
        <v>15</v>
      </c>
      <c r="D53" s="24"/>
      <c r="E53" s="33"/>
      <c r="F53" s="24"/>
      <c r="G53" s="33"/>
      <c r="H53" s="24"/>
      <c r="I53" s="24"/>
      <c r="J53" s="24"/>
      <c r="K53" s="14"/>
      <c r="L53" s="14"/>
    </row>
    <row r="54" spans="1:12" x14ac:dyDescent="0.25">
      <c r="A54" s="21" t="s">
        <v>245</v>
      </c>
      <c r="B54" s="21" t="s">
        <v>115</v>
      </c>
      <c r="C54" s="21" t="s">
        <v>111</v>
      </c>
      <c r="D54" s="22">
        <v>3</v>
      </c>
      <c r="E54" s="32"/>
      <c r="F54" s="22">
        <f>D54*E54</f>
        <v>0</v>
      </c>
      <c r="G54" s="32"/>
      <c r="H54" s="22">
        <f>D54*G54</f>
        <v>0</v>
      </c>
      <c r="I54" s="22">
        <f>F54+H54</f>
        <v>0</v>
      </c>
      <c r="J54" s="42">
        <f>I54</f>
        <v>0</v>
      </c>
      <c r="K54" s="14"/>
      <c r="L54" s="14"/>
    </row>
    <row r="55" spans="1:12" x14ac:dyDescent="0.25">
      <c r="A55" s="21" t="s">
        <v>246</v>
      </c>
      <c r="B55" s="21" t="s">
        <v>116</v>
      </c>
      <c r="C55" s="21" t="s">
        <v>111</v>
      </c>
      <c r="D55" s="22">
        <v>2</v>
      </c>
      <c r="E55" s="32"/>
      <c r="F55" s="22">
        <f>D55*E55</f>
        <v>0</v>
      </c>
      <c r="G55" s="32"/>
      <c r="H55" s="22">
        <f>D55*G55</f>
        <v>0</v>
      </c>
      <c r="I55" s="22">
        <f>F55+H55</f>
        <v>0</v>
      </c>
      <c r="J55" s="42">
        <f t="shared" ref="J55:J61" si="7">I55</f>
        <v>0</v>
      </c>
      <c r="K55" s="14"/>
      <c r="L55" s="14"/>
    </row>
    <row r="56" spans="1:12" x14ac:dyDescent="0.25">
      <c r="A56" s="21" t="s">
        <v>247</v>
      </c>
      <c r="B56" s="21" t="s">
        <v>117</v>
      </c>
      <c r="C56" s="21" t="s">
        <v>111</v>
      </c>
      <c r="D56" s="22">
        <v>1</v>
      </c>
      <c r="E56" s="32"/>
      <c r="F56" s="22">
        <f>D56*E56</f>
        <v>0</v>
      </c>
      <c r="G56" s="32"/>
      <c r="H56" s="22">
        <f>D56*G56</f>
        <v>0</v>
      </c>
      <c r="I56" s="22">
        <f>F56+H56</f>
        <v>0</v>
      </c>
      <c r="J56" s="42">
        <f t="shared" si="7"/>
        <v>0</v>
      </c>
      <c r="K56" s="14"/>
      <c r="L56" s="14"/>
    </row>
    <row r="57" spans="1:12" x14ac:dyDescent="0.25">
      <c r="A57" s="21" t="s">
        <v>248</v>
      </c>
      <c r="B57" s="21" t="s">
        <v>118</v>
      </c>
      <c r="C57" s="21" t="s">
        <v>111</v>
      </c>
      <c r="D57" s="22">
        <v>9</v>
      </c>
      <c r="E57" s="32"/>
      <c r="F57" s="22">
        <f>D57*E57</f>
        <v>0</v>
      </c>
      <c r="G57" s="32"/>
      <c r="H57" s="22">
        <f>D57*G57</f>
        <v>0</v>
      </c>
      <c r="I57" s="22">
        <f>F57+H57</f>
        <v>0</v>
      </c>
      <c r="J57" s="42">
        <f t="shared" si="7"/>
        <v>0</v>
      </c>
      <c r="K57" s="14"/>
      <c r="L57" s="14"/>
    </row>
    <row r="58" spans="1:12" x14ac:dyDescent="0.25">
      <c r="A58" s="21" t="s">
        <v>249</v>
      </c>
      <c r="B58" s="21" t="s">
        <v>119</v>
      </c>
      <c r="C58" s="21" t="s">
        <v>111</v>
      </c>
      <c r="D58" s="22">
        <v>6</v>
      </c>
      <c r="E58" s="32"/>
      <c r="F58" s="22">
        <f>D58*E58</f>
        <v>0</v>
      </c>
      <c r="G58" s="32"/>
      <c r="H58" s="22">
        <f>D58*G58</f>
        <v>0</v>
      </c>
      <c r="I58" s="22">
        <f>F58+H58</f>
        <v>0</v>
      </c>
      <c r="J58" s="42">
        <f t="shared" si="7"/>
        <v>0</v>
      </c>
      <c r="K58" s="14"/>
      <c r="L58" s="14"/>
    </row>
    <row r="59" spans="1:12" x14ac:dyDescent="0.25">
      <c r="A59" s="15" t="s">
        <v>15</v>
      </c>
      <c r="B59" s="15" t="s">
        <v>120</v>
      </c>
      <c r="C59" s="15" t="s">
        <v>15</v>
      </c>
      <c r="D59" s="16"/>
      <c r="E59" s="29"/>
      <c r="F59" s="16"/>
      <c r="G59" s="29"/>
      <c r="H59" s="16"/>
      <c r="I59" s="16"/>
      <c r="J59" s="16"/>
      <c r="K59" s="14"/>
      <c r="L59" s="14"/>
    </row>
    <row r="60" spans="1:12" x14ac:dyDescent="0.25">
      <c r="A60" s="21" t="s">
        <v>250</v>
      </c>
      <c r="B60" s="21" t="s">
        <v>121</v>
      </c>
      <c r="C60" s="21" t="s">
        <v>111</v>
      </c>
      <c r="D60" s="22">
        <v>1</v>
      </c>
      <c r="E60" s="32"/>
      <c r="F60" s="22">
        <f>D60*E60</f>
        <v>0</v>
      </c>
      <c r="G60" s="32"/>
      <c r="H60" s="22">
        <f>D60*G60</f>
        <v>0</v>
      </c>
      <c r="I60" s="22">
        <f>F60+H60</f>
        <v>0</v>
      </c>
      <c r="J60" s="42">
        <f t="shared" si="7"/>
        <v>0</v>
      </c>
      <c r="K60" s="14"/>
      <c r="L60" s="14"/>
    </row>
    <row r="61" spans="1:12" x14ac:dyDescent="0.25">
      <c r="A61" s="21" t="s">
        <v>251</v>
      </c>
      <c r="B61" s="21" t="s">
        <v>122</v>
      </c>
      <c r="C61" s="21" t="s">
        <v>111</v>
      </c>
      <c r="D61" s="22">
        <v>2</v>
      </c>
      <c r="E61" s="32"/>
      <c r="F61" s="22">
        <f>D61*E61</f>
        <v>0</v>
      </c>
      <c r="G61" s="32"/>
      <c r="H61" s="22">
        <f>D61*G61</f>
        <v>0</v>
      </c>
      <c r="I61" s="22">
        <f>F61+H61</f>
        <v>0</v>
      </c>
      <c r="J61" s="42">
        <f t="shared" si="7"/>
        <v>0</v>
      </c>
      <c r="K61" s="14"/>
      <c r="L61" s="14"/>
    </row>
    <row r="62" spans="1:12" x14ac:dyDescent="0.25">
      <c r="A62" s="19" t="s">
        <v>15</v>
      </c>
      <c r="B62" s="19" t="s">
        <v>123</v>
      </c>
      <c r="C62" s="19" t="s">
        <v>15</v>
      </c>
      <c r="D62" s="20"/>
      <c r="E62" s="31"/>
      <c r="F62" s="25">
        <f>SUM(F9:F61)</f>
        <v>0</v>
      </c>
      <c r="G62" s="31"/>
      <c r="H62" s="25">
        <f>SUM(H9:H61)</f>
        <v>0</v>
      </c>
      <c r="I62" s="25">
        <f>SUM(I9:I61)</f>
        <v>0</v>
      </c>
      <c r="J62" s="25">
        <f>SUM(J9:J61)</f>
        <v>0</v>
      </c>
      <c r="K62" s="14"/>
      <c r="L62" s="14"/>
    </row>
    <row r="63" spans="1:12" x14ac:dyDescent="0.25">
      <c r="A63" s="19" t="s">
        <v>15</v>
      </c>
      <c r="B63" s="19" t="s">
        <v>124</v>
      </c>
      <c r="C63" s="19" t="s">
        <v>15</v>
      </c>
      <c r="D63" s="25"/>
      <c r="E63" s="34"/>
      <c r="F63" s="25"/>
      <c r="G63" s="34"/>
      <c r="H63" s="25"/>
      <c r="I63" s="25"/>
      <c r="J63" s="25"/>
      <c r="K63" s="14"/>
      <c r="L63" s="14"/>
    </row>
    <row r="64" spans="1:12" x14ac:dyDescent="0.25">
      <c r="A64" s="15" t="s">
        <v>15</v>
      </c>
      <c r="B64" s="15" t="s">
        <v>67</v>
      </c>
      <c r="C64" s="15" t="s">
        <v>15</v>
      </c>
      <c r="D64" s="16"/>
      <c r="E64" s="29"/>
      <c r="F64" s="16"/>
      <c r="G64" s="29"/>
      <c r="H64" s="16"/>
      <c r="I64" s="16"/>
      <c r="J64" s="16"/>
      <c r="K64" s="14"/>
      <c r="L64" s="14"/>
    </row>
    <row r="65" spans="1:12" x14ac:dyDescent="0.25">
      <c r="A65" s="15" t="s">
        <v>15</v>
      </c>
      <c r="B65" s="15" t="s">
        <v>68</v>
      </c>
      <c r="C65" s="15" t="s">
        <v>15</v>
      </c>
      <c r="D65" s="16"/>
      <c r="E65" s="29"/>
      <c r="F65" s="16"/>
      <c r="G65" s="29"/>
      <c r="H65" s="16"/>
      <c r="I65" s="16"/>
      <c r="J65" s="16"/>
      <c r="K65" s="14"/>
      <c r="L65" s="14"/>
    </row>
    <row r="66" spans="1:12" x14ac:dyDescent="0.25">
      <c r="A66" s="21" t="s">
        <v>252</v>
      </c>
      <c r="B66" s="21" t="s">
        <v>125</v>
      </c>
      <c r="C66" s="21" t="s">
        <v>70</v>
      </c>
      <c r="D66" s="22">
        <v>3</v>
      </c>
      <c r="E66" s="32"/>
      <c r="F66" s="22">
        <f>D66*E66</f>
        <v>0</v>
      </c>
      <c r="G66" s="32"/>
      <c r="H66" s="22">
        <f>D66*G66</f>
        <v>0</v>
      </c>
      <c r="I66" s="22">
        <f>F66+H66</f>
        <v>0</v>
      </c>
      <c r="J66" s="42">
        <f t="shared" ref="J66:J68" si="8">I66</f>
        <v>0</v>
      </c>
      <c r="K66" s="14"/>
      <c r="L66" s="14"/>
    </row>
    <row r="67" spans="1:12" x14ac:dyDescent="0.25">
      <c r="A67" s="21" t="s">
        <v>216</v>
      </c>
      <c r="B67" s="21" t="s">
        <v>126</v>
      </c>
      <c r="C67" s="21" t="s">
        <v>70</v>
      </c>
      <c r="D67" s="22">
        <v>1</v>
      </c>
      <c r="E67" s="32"/>
      <c r="F67" s="22">
        <f>D67*E67</f>
        <v>0</v>
      </c>
      <c r="G67" s="32"/>
      <c r="H67" s="22">
        <f>D67*G67</f>
        <v>0</v>
      </c>
      <c r="I67" s="22">
        <f>F67+H67</f>
        <v>0</v>
      </c>
      <c r="J67" s="42">
        <f t="shared" si="8"/>
        <v>0</v>
      </c>
      <c r="K67" s="14"/>
      <c r="L67" s="14"/>
    </row>
    <row r="68" spans="1:12" x14ac:dyDescent="0.25">
      <c r="A68" s="21" t="s">
        <v>255</v>
      </c>
      <c r="B68" s="21" t="s">
        <v>127</v>
      </c>
      <c r="C68" s="21" t="s">
        <v>70</v>
      </c>
      <c r="D68" s="22">
        <v>1</v>
      </c>
      <c r="E68" s="32"/>
      <c r="F68" s="22">
        <f>D68*E68</f>
        <v>0</v>
      </c>
      <c r="G68" s="32"/>
      <c r="H68" s="22">
        <f>D68*G68</f>
        <v>0</v>
      </c>
      <c r="I68" s="22">
        <f>F68+H68</f>
        <v>0</v>
      </c>
      <c r="J68" s="42">
        <f t="shared" si="8"/>
        <v>0</v>
      </c>
      <c r="K68" s="14"/>
      <c r="L68" s="14"/>
    </row>
    <row r="69" spans="1:12" x14ac:dyDescent="0.25">
      <c r="A69" s="15" t="s">
        <v>15</v>
      </c>
      <c r="B69" s="15" t="s">
        <v>71</v>
      </c>
      <c r="C69" s="15" t="s">
        <v>15</v>
      </c>
      <c r="D69" s="16"/>
      <c r="E69" s="29"/>
      <c r="F69" s="16"/>
      <c r="G69" s="29"/>
      <c r="H69" s="16"/>
      <c r="I69" s="16"/>
      <c r="J69" s="16"/>
      <c r="K69" s="14"/>
      <c r="L69" s="14"/>
    </row>
    <row r="70" spans="1:12" x14ac:dyDescent="0.25">
      <c r="A70" s="21" t="s">
        <v>256</v>
      </c>
      <c r="B70" s="21" t="s">
        <v>128</v>
      </c>
      <c r="C70" s="21" t="s">
        <v>78</v>
      </c>
      <c r="D70" s="22">
        <v>25</v>
      </c>
      <c r="E70" s="32"/>
      <c r="F70" s="22">
        <f t="shared" ref="F70:F76" si="9">D70*E70</f>
        <v>0</v>
      </c>
      <c r="G70" s="32"/>
      <c r="H70" s="22">
        <f t="shared" ref="H70:H76" si="10">D70*G70</f>
        <v>0</v>
      </c>
      <c r="I70" s="22">
        <f t="shared" ref="I70:I76" si="11">F70+H70</f>
        <v>0</v>
      </c>
      <c r="J70" s="42">
        <f t="shared" ref="J70:J76" si="12">I70</f>
        <v>0</v>
      </c>
      <c r="K70" s="14"/>
      <c r="L70" s="14"/>
    </row>
    <row r="71" spans="1:12" x14ac:dyDescent="0.25">
      <c r="A71" s="21" t="s">
        <v>259</v>
      </c>
      <c r="B71" s="21" t="s">
        <v>129</v>
      </c>
      <c r="C71" s="21" t="s">
        <v>70</v>
      </c>
      <c r="D71" s="22">
        <v>3</v>
      </c>
      <c r="E71" s="32"/>
      <c r="F71" s="22">
        <f t="shared" si="9"/>
        <v>0</v>
      </c>
      <c r="G71" s="32"/>
      <c r="H71" s="22">
        <f t="shared" si="10"/>
        <v>0</v>
      </c>
      <c r="I71" s="22">
        <f t="shared" si="11"/>
        <v>0</v>
      </c>
      <c r="J71" s="42">
        <f t="shared" si="12"/>
        <v>0</v>
      </c>
      <c r="K71" s="14"/>
      <c r="L71" s="14"/>
    </row>
    <row r="72" spans="1:12" x14ac:dyDescent="0.25">
      <c r="A72" s="21" t="s">
        <v>257</v>
      </c>
      <c r="B72" s="21" t="s">
        <v>130</v>
      </c>
      <c r="C72" s="21" t="s">
        <v>70</v>
      </c>
      <c r="D72" s="22">
        <v>1</v>
      </c>
      <c r="E72" s="32"/>
      <c r="F72" s="22">
        <f t="shared" si="9"/>
        <v>0</v>
      </c>
      <c r="G72" s="32"/>
      <c r="H72" s="22">
        <f t="shared" si="10"/>
        <v>0</v>
      </c>
      <c r="I72" s="22">
        <f t="shared" si="11"/>
        <v>0</v>
      </c>
      <c r="J72" s="42">
        <f t="shared" si="12"/>
        <v>0</v>
      </c>
      <c r="K72" s="14"/>
      <c r="L72" s="14"/>
    </row>
    <row r="73" spans="1:12" x14ac:dyDescent="0.25">
      <c r="A73" s="21" t="s">
        <v>260</v>
      </c>
      <c r="B73" s="21" t="s">
        <v>131</v>
      </c>
      <c r="C73" s="21" t="s">
        <v>70</v>
      </c>
      <c r="D73" s="22">
        <v>1</v>
      </c>
      <c r="E73" s="32"/>
      <c r="F73" s="22">
        <f t="shared" si="9"/>
        <v>0</v>
      </c>
      <c r="G73" s="32"/>
      <c r="H73" s="22">
        <f t="shared" si="10"/>
        <v>0</v>
      </c>
      <c r="I73" s="22">
        <f t="shared" si="11"/>
        <v>0</v>
      </c>
      <c r="J73" s="42">
        <f t="shared" si="12"/>
        <v>0</v>
      </c>
      <c r="K73" s="14"/>
      <c r="L73" s="14"/>
    </row>
    <row r="74" spans="1:12" x14ac:dyDescent="0.25">
      <c r="A74" s="21" t="s">
        <v>263</v>
      </c>
      <c r="B74" s="21" t="s">
        <v>132</v>
      </c>
      <c r="C74" s="21" t="s">
        <v>70</v>
      </c>
      <c r="D74" s="22">
        <v>1</v>
      </c>
      <c r="E74" s="32"/>
      <c r="F74" s="22">
        <f t="shared" si="9"/>
        <v>0</v>
      </c>
      <c r="G74" s="32"/>
      <c r="H74" s="22">
        <f t="shared" si="10"/>
        <v>0</v>
      </c>
      <c r="I74" s="22">
        <f t="shared" si="11"/>
        <v>0</v>
      </c>
      <c r="J74" s="42">
        <f t="shared" si="12"/>
        <v>0</v>
      </c>
      <c r="K74" s="14"/>
      <c r="L74" s="14"/>
    </row>
    <row r="75" spans="1:12" x14ac:dyDescent="0.25">
      <c r="A75" s="21" t="s">
        <v>264</v>
      </c>
      <c r="B75" s="21" t="s">
        <v>133</v>
      </c>
      <c r="C75" s="21" t="s">
        <v>70</v>
      </c>
      <c r="D75" s="22">
        <v>3</v>
      </c>
      <c r="E75" s="32"/>
      <c r="F75" s="22">
        <f t="shared" si="9"/>
        <v>0</v>
      </c>
      <c r="G75" s="32"/>
      <c r="H75" s="22">
        <f t="shared" si="10"/>
        <v>0</v>
      </c>
      <c r="I75" s="22">
        <f t="shared" si="11"/>
        <v>0</v>
      </c>
      <c r="J75" s="42">
        <f t="shared" si="12"/>
        <v>0</v>
      </c>
      <c r="K75" s="14"/>
      <c r="L75" s="14"/>
    </row>
    <row r="76" spans="1:12" x14ac:dyDescent="0.25">
      <c r="A76" s="21" t="s">
        <v>261</v>
      </c>
      <c r="B76" s="21" t="s">
        <v>134</v>
      </c>
      <c r="C76" s="21" t="s">
        <v>70</v>
      </c>
      <c r="D76" s="22">
        <v>2</v>
      </c>
      <c r="E76" s="32"/>
      <c r="F76" s="22">
        <f t="shared" si="9"/>
        <v>0</v>
      </c>
      <c r="G76" s="32"/>
      <c r="H76" s="22">
        <f t="shared" si="10"/>
        <v>0</v>
      </c>
      <c r="I76" s="22">
        <f t="shared" si="11"/>
        <v>0</v>
      </c>
      <c r="J76" s="42">
        <f t="shared" si="12"/>
        <v>0</v>
      </c>
      <c r="K76" s="14"/>
      <c r="L76" s="14"/>
    </row>
    <row r="77" spans="1:12" x14ac:dyDescent="0.25">
      <c r="A77" s="15" t="s">
        <v>15</v>
      </c>
      <c r="B77" s="15" t="s">
        <v>74</v>
      </c>
      <c r="C77" s="15" t="s">
        <v>15</v>
      </c>
      <c r="D77" s="16"/>
      <c r="E77" s="29"/>
      <c r="F77" s="16"/>
      <c r="G77" s="29"/>
      <c r="H77" s="16"/>
      <c r="I77" s="16"/>
      <c r="J77" s="16"/>
      <c r="K77" s="14"/>
      <c r="L77" s="14"/>
    </row>
    <row r="78" spans="1:12" x14ac:dyDescent="0.25">
      <c r="A78" s="21" t="s">
        <v>268</v>
      </c>
      <c r="B78" s="21" t="s">
        <v>75</v>
      </c>
      <c r="C78" s="21" t="s">
        <v>70</v>
      </c>
      <c r="D78" s="22">
        <v>8</v>
      </c>
      <c r="E78" s="32"/>
      <c r="F78" s="22">
        <f>D78*E78</f>
        <v>0</v>
      </c>
      <c r="G78" s="32"/>
      <c r="H78" s="22">
        <f>D78*G78</f>
        <v>0</v>
      </c>
      <c r="I78" s="22">
        <f>F78+H78</f>
        <v>0</v>
      </c>
      <c r="J78" s="42">
        <f t="shared" ref="J78:J85" si="13">I78</f>
        <v>0</v>
      </c>
      <c r="K78" s="14"/>
      <c r="L78" s="14"/>
    </row>
    <row r="79" spans="1:12" x14ac:dyDescent="0.25">
      <c r="A79" s="21" t="s">
        <v>262</v>
      </c>
      <c r="B79" s="21" t="s">
        <v>135</v>
      </c>
      <c r="C79" s="21" t="s">
        <v>111</v>
      </c>
      <c r="D79" s="22">
        <v>2</v>
      </c>
      <c r="E79" s="32"/>
      <c r="F79" s="22">
        <f>D79*E79</f>
        <v>0</v>
      </c>
      <c r="G79" s="32"/>
      <c r="H79" s="22">
        <f>D79*G79</f>
        <v>0</v>
      </c>
      <c r="I79" s="22">
        <f>F79+H79</f>
        <v>0</v>
      </c>
      <c r="J79" s="42">
        <f t="shared" si="13"/>
        <v>0</v>
      </c>
      <c r="K79" s="14"/>
      <c r="L79" s="14"/>
    </row>
    <row r="80" spans="1:12" x14ac:dyDescent="0.25">
      <c r="A80" s="15" t="s">
        <v>15</v>
      </c>
      <c r="B80" s="15" t="s">
        <v>76</v>
      </c>
      <c r="C80" s="15" t="s">
        <v>15</v>
      </c>
      <c r="D80" s="16"/>
      <c r="E80" s="29"/>
      <c r="F80" s="16"/>
      <c r="G80" s="29"/>
      <c r="H80" s="16"/>
      <c r="I80" s="16"/>
      <c r="J80" s="16"/>
      <c r="K80" s="14"/>
      <c r="L80" s="14"/>
    </row>
    <row r="81" spans="1:12" x14ac:dyDescent="0.25">
      <c r="A81" s="21" t="s">
        <v>254</v>
      </c>
      <c r="B81" s="21" t="s">
        <v>77</v>
      </c>
      <c r="C81" s="21" t="s">
        <v>78</v>
      </c>
      <c r="D81" s="22">
        <v>20</v>
      </c>
      <c r="E81" s="32"/>
      <c r="F81" s="22">
        <f>D81*E81</f>
        <v>0</v>
      </c>
      <c r="G81" s="32"/>
      <c r="H81" s="22">
        <f>D81*G81</f>
        <v>0</v>
      </c>
      <c r="I81" s="22">
        <f>F81+H81</f>
        <v>0</v>
      </c>
      <c r="J81" s="42">
        <f t="shared" si="13"/>
        <v>0</v>
      </c>
      <c r="K81" s="14"/>
      <c r="L81" s="14"/>
    </row>
    <row r="82" spans="1:12" x14ac:dyDescent="0.25">
      <c r="A82" s="21" t="s">
        <v>270</v>
      </c>
      <c r="B82" s="21" t="s">
        <v>79</v>
      </c>
      <c r="C82" s="21" t="s">
        <v>70</v>
      </c>
      <c r="D82" s="22">
        <v>8</v>
      </c>
      <c r="E82" s="32"/>
      <c r="F82" s="22">
        <f>D82*E82</f>
        <v>0</v>
      </c>
      <c r="G82" s="32"/>
      <c r="H82" s="22">
        <f>D82*G82</f>
        <v>0</v>
      </c>
      <c r="I82" s="22">
        <f>F82+H82</f>
        <v>0</v>
      </c>
      <c r="J82" s="42">
        <f t="shared" si="13"/>
        <v>0</v>
      </c>
      <c r="K82" s="14"/>
      <c r="L82" s="14"/>
    </row>
    <row r="83" spans="1:12" x14ac:dyDescent="0.25">
      <c r="A83" s="15" t="s">
        <v>15</v>
      </c>
      <c r="B83" s="15" t="s">
        <v>90</v>
      </c>
      <c r="C83" s="15" t="s">
        <v>15</v>
      </c>
      <c r="D83" s="16"/>
      <c r="E83" s="29"/>
      <c r="F83" s="16"/>
      <c r="G83" s="29"/>
      <c r="H83" s="16"/>
      <c r="I83" s="16"/>
      <c r="J83" s="16"/>
      <c r="K83" s="14"/>
      <c r="L83" s="14"/>
    </row>
    <row r="84" spans="1:12" x14ac:dyDescent="0.25">
      <c r="A84" s="21" t="s">
        <v>271</v>
      </c>
      <c r="B84" s="21" t="s">
        <v>91</v>
      </c>
      <c r="C84" s="21" t="s">
        <v>78</v>
      </c>
      <c r="D84" s="22">
        <v>3</v>
      </c>
      <c r="E84" s="32"/>
      <c r="F84" s="22">
        <f>D84*E84</f>
        <v>0</v>
      </c>
      <c r="G84" s="32"/>
      <c r="H84" s="22">
        <f>D84*G84</f>
        <v>0</v>
      </c>
      <c r="I84" s="22">
        <f>F84+H84</f>
        <v>0</v>
      </c>
      <c r="J84" s="42">
        <f t="shared" si="13"/>
        <v>0</v>
      </c>
      <c r="K84" s="14"/>
      <c r="L84" s="14"/>
    </row>
    <row r="85" spans="1:12" x14ac:dyDescent="0.25">
      <c r="A85" s="21" t="s">
        <v>274</v>
      </c>
      <c r="B85" s="21" t="s">
        <v>93</v>
      </c>
      <c r="C85" s="21" t="s">
        <v>70</v>
      </c>
      <c r="D85" s="22">
        <v>2</v>
      </c>
      <c r="E85" s="32"/>
      <c r="F85" s="22">
        <f>D85*E85</f>
        <v>0</v>
      </c>
      <c r="G85" s="32"/>
      <c r="H85" s="22">
        <f>D85*G85</f>
        <v>0</v>
      </c>
      <c r="I85" s="22">
        <f>F85+H85</f>
        <v>0</v>
      </c>
      <c r="J85" s="42">
        <f t="shared" si="13"/>
        <v>0</v>
      </c>
      <c r="K85" s="14"/>
      <c r="L85" s="14"/>
    </row>
    <row r="86" spans="1:12" x14ac:dyDescent="0.25">
      <c r="A86" s="15" t="s">
        <v>15</v>
      </c>
      <c r="B86" s="15" t="s">
        <v>136</v>
      </c>
      <c r="C86" s="15" t="s">
        <v>15</v>
      </c>
      <c r="D86" s="16"/>
      <c r="E86" s="29"/>
      <c r="F86" s="16"/>
      <c r="G86" s="29"/>
      <c r="H86" s="16"/>
      <c r="I86" s="16"/>
      <c r="J86" s="16"/>
      <c r="K86" s="14"/>
      <c r="L86" s="14"/>
    </row>
    <row r="87" spans="1:12" x14ac:dyDescent="0.25">
      <c r="A87" s="21" t="s">
        <v>232</v>
      </c>
      <c r="B87" s="21" t="s">
        <v>137</v>
      </c>
      <c r="C87" s="21" t="s">
        <v>78</v>
      </c>
      <c r="D87" s="22">
        <v>30</v>
      </c>
      <c r="E87" s="32"/>
      <c r="F87" s="22">
        <f t="shared" ref="F87:F92" si="14">D87*E87</f>
        <v>0</v>
      </c>
      <c r="G87" s="32"/>
      <c r="H87" s="22">
        <f t="shared" ref="H87:H92" si="15">D87*G87</f>
        <v>0</v>
      </c>
      <c r="I87" s="22">
        <f t="shared" ref="I87:I92" si="16">F87+H87</f>
        <v>0</v>
      </c>
      <c r="J87" s="42">
        <f t="shared" ref="J87:J97" si="17">I87</f>
        <v>0</v>
      </c>
      <c r="K87" s="14"/>
      <c r="L87" s="14"/>
    </row>
    <row r="88" spans="1:12" x14ac:dyDescent="0.25">
      <c r="A88" s="21" t="s">
        <v>276</v>
      </c>
      <c r="B88" s="21" t="s">
        <v>138</v>
      </c>
      <c r="C88" s="21" t="s">
        <v>70</v>
      </c>
      <c r="D88" s="22">
        <v>1</v>
      </c>
      <c r="E88" s="32"/>
      <c r="F88" s="22">
        <f t="shared" si="14"/>
        <v>0</v>
      </c>
      <c r="G88" s="32"/>
      <c r="H88" s="22">
        <f t="shared" si="15"/>
        <v>0</v>
      </c>
      <c r="I88" s="22">
        <f t="shared" si="16"/>
        <v>0</v>
      </c>
      <c r="J88" s="42">
        <f t="shared" si="17"/>
        <v>0</v>
      </c>
      <c r="K88" s="14"/>
      <c r="L88" s="14"/>
    </row>
    <row r="89" spans="1:12" x14ac:dyDescent="0.25">
      <c r="A89" s="21" t="s">
        <v>277</v>
      </c>
      <c r="B89" s="21" t="s">
        <v>139</v>
      </c>
      <c r="C89" s="21" t="s">
        <v>70</v>
      </c>
      <c r="D89" s="22">
        <v>1</v>
      </c>
      <c r="E89" s="32"/>
      <c r="F89" s="22">
        <f t="shared" si="14"/>
        <v>0</v>
      </c>
      <c r="G89" s="32"/>
      <c r="H89" s="22">
        <f t="shared" si="15"/>
        <v>0</v>
      </c>
      <c r="I89" s="22">
        <f t="shared" si="16"/>
        <v>0</v>
      </c>
      <c r="J89" s="42">
        <f t="shared" si="17"/>
        <v>0</v>
      </c>
      <c r="K89" s="14"/>
      <c r="L89" s="14"/>
    </row>
    <row r="90" spans="1:12" x14ac:dyDescent="0.25">
      <c r="A90" s="21" t="s">
        <v>278</v>
      </c>
      <c r="B90" s="21" t="s">
        <v>140</v>
      </c>
      <c r="C90" s="21" t="s">
        <v>70</v>
      </c>
      <c r="D90" s="22">
        <v>2</v>
      </c>
      <c r="E90" s="32"/>
      <c r="F90" s="22">
        <f t="shared" si="14"/>
        <v>0</v>
      </c>
      <c r="G90" s="32"/>
      <c r="H90" s="22">
        <f t="shared" si="15"/>
        <v>0</v>
      </c>
      <c r="I90" s="22">
        <f t="shared" si="16"/>
        <v>0</v>
      </c>
      <c r="J90" s="42">
        <f t="shared" si="17"/>
        <v>0</v>
      </c>
      <c r="K90" s="14"/>
      <c r="L90" s="14"/>
    </row>
    <row r="91" spans="1:12" x14ac:dyDescent="0.25">
      <c r="A91" s="21" t="s">
        <v>279</v>
      </c>
      <c r="B91" s="21" t="s">
        <v>141</v>
      </c>
      <c r="C91" s="21" t="s">
        <v>70</v>
      </c>
      <c r="D91" s="22">
        <v>2</v>
      </c>
      <c r="E91" s="32"/>
      <c r="F91" s="22">
        <f t="shared" si="14"/>
        <v>0</v>
      </c>
      <c r="G91" s="32"/>
      <c r="H91" s="22">
        <f t="shared" si="15"/>
        <v>0</v>
      </c>
      <c r="I91" s="22">
        <f t="shared" si="16"/>
        <v>0</v>
      </c>
      <c r="J91" s="42">
        <f t="shared" si="17"/>
        <v>0</v>
      </c>
      <c r="K91" s="14"/>
      <c r="L91" s="14"/>
    </row>
    <row r="92" spans="1:12" x14ac:dyDescent="0.25">
      <c r="A92" s="21" t="s">
        <v>280</v>
      </c>
      <c r="B92" s="21" t="s">
        <v>142</v>
      </c>
      <c r="C92" s="21" t="s">
        <v>70</v>
      </c>
      <c r="D92" s="22">
        <v>2</v>
      </c>
      <c r="E92" s="32"/>
      <c r="F92" s="22">
        <f t="shared" si="14"/>
        <v>0</v>
      </c>
      <c r="G92" s="32"/>
      <c r="H92" s="22">
        <f t="shared" si="15"/>
        <v>0</v>
      </c>
      <c r="I92" s="22">
        <f t="shared" si="16"/>
        <v>0</v>
      </c>
      <c r="J92" s="42">
        <f t="shared" si="17"/>
        <v>0</v>
      </c>
      <c r="K92" s="14"/>
      <c r="L92" s="14"/>
    </row>
    <row r="93" spans="1:12" x14ac:dyDescent="0.25">
      <c r="A93" s="15" t="s">
        <v>15</v>
      </c>
      <c r="B93" s="15" t="s">
        <v>143</v>
      </c>
      <c r="C93" s="15" t="s">
        <v>15</v>
      </c>
      <c r="D93" s="16"/>
      <c r="E93" s="29"/>
      <c r="F93" s="16"/>
      <c r="G93" s="29"/>
      <c r="H93" s="16"/>
      <c r="I93" s="16"/>
      <c r="J93" s="16"/>
      <c r="K93" s="14"/>
      <c r="L93" s="14"/>
    </row>
    <row r="94" spans="1:12" x14ac:dyDescent="0.25">
      <c r="A94" s="21" t="s">
        <v>220</v>
      </c>
      <c r="B94" s="21" t="s">
        <v>144</v>
      </c>
      <c r="C94" s="21" t="s">
        <v>78</v>
      </c>
      <c r="D94" s="22">
        <v>1</v>
      </c>
      <c r="E94" s="32"/>
      <c r="F94" s="22">
        <f>D94*E94</f>
        <v>0</v>
      </c>
      <c r="G94" s="32"/>
      <c r="H94" s="22">
        <f>D94*G94</f>
        <v>0</v>
      </c>
      <c r="I94" s="22">
        <f>F94+H94</f>
        <v>0</v>
      </c>
      <c r="J94" s="42">
        <f t="shared" si="17"/>
        <v>0</v>
      </c>
      <c r="K94" s="14"/>
      <c r="L94" s="14"/>
    </row>
    <row r="95" spans="1:12" x14ac:dyDescent="0.25">
      <c r="A95" s="21" t="s">
        <v>258</v>
      </c>
      <c r="B95" s="21" t="s">
        <v>145</v>
      </c>
      <c r="C95" s="21" t="s">
        <v>78</v>
      </c>
      <c r="D95" s="22">
        <v>1</v>
      </c>
      <c r="E95" s="32"/>
      <c r="F95" s="22">
        <f>D95*E95</f>
        <v>0</v>
      </c>
      <c r="G95" s="32"/>
      <c r="H95" s="22">
        <f>D95*G95</f>
        <v>0</v>
      </c>
      <c r="I95" s="22">
        <f>F95+H95</f>
        <v>0</v>
      </c>
      <c r="J95" s="42">
        <f t="shared" si="17"/>
        <v>0</v>
      </c>
      <c r="K95" s="14"/>
      <c r="L95" s="14"/>
    </row>
    <row r="96" spans="1:12" x14ac:dyDescent="0.25">
      <c r="A96" s="21" t="s">
        <v>281</v>
      </c>
      <c r="B96" s="21" t="s">
        <v>146</v>
      </c>
      <c r="C96" s="21" t="s">
        <v>70</v>
      </c>
      <c r="D96" s="22">
        <v>2</v>
      </c>
      <c r="E96" s="32"/>
      <c r="F96" s="22">
        <f>D96*E96</f>
        <v>0</v>
      </c>
      <c r="G96" s="32"/>
      <c r="H96" s="22">
        <f>D96*G96</f>
        <v>0</v>
      </c>
      <c r="I96" s="22">
        <f>F96+H96</f>
        <v>0</v>
      </c>
      <c r="J96" s="42">
        <f t="shared" si="17"/>
        <v>0</v>
      </c>
      <c r="K96" s="14"/>
      <c r="L96" s="14"/>
    </row>
    <row r="97" spans="1:12" x14ac:dyDescent="0.25">
      <c r="A97" s="21" t="s">
        <v>282</v>
      </c>
      <c r="B97" s="21" t="s">
        <v>147</v>
      </c>
      <c r="C97" s="21" t="s">
        <v>70</v>
      </c>
      <c r="D97" s="22">
        <v>1</v>
      </c>
      <c r="E97" s="32"/>
      <c r="F97" s="22">
        <f>D97*E97</f>
        <v>0</v>
      </c>
      <c r="G97" s="32"/>
      <c r="H97" s="22">
        <f>D97*G97</f>
        <v>0</v>
      </c>
      <c r="I97" s="22">
        <f>F97+H97</f>
        <v>0</v>
      </c>
      <c r="J97" s="42">
        <f t="shared" si="17"/>
        <v>0</v>
      </c>
      <c r="K97" s="14"/>
      <c r="L97" s="14"/>
    </row>
    <row r="98" spans="1:12" x14ac:dyDescent="0.25">
      <c r="A98" s="15" t="s">
        <v>15</v>
      </c>
      <c r="B98" s="15" t="s">
        <v>148</v>
      </c>
      <c r="C98" s="15" t="s">
        <v>15</v>
      </c>
      <c r="D98" s="16"/>
      <c r="E98" s="29"/>
      <c r="F98" s="16"/>
      <c r="G98" s="29"/>
      <c r="H98" s="16"/>
      <c r="I98" s="16"/>
      <c r="J98" s="16"/>
      <c r="K98" s="14"/>
      <c r="L98" s="14"/>
    </row>
    <row r="99" spans="1:12" x14ac:dyDescent="0.25">
      <c r="A99" s="21" t="s">
        <v>283</v>
      </c>
      <c r="B99" s="21" t="s">
        <v>149</v>
      </c>
      <c r="C99" s="21" t="s">
        <v>70</v>
      </c>
      <c r="D99" s="22">
        <v>1</v>
      </c>
      <c r="E99" s="32"/>
      <c r="F99" s="22">
        <f t="shared" ref="F99:F104" si="18">D99*E99</f>
        <v>0</v>
      </c>
      <c r="G99" s="32"/>
      <c r="H99" s="22">
        <f t="shared" ref="H99:H104" si="19">D99*G99</f>
        <v>0</v>
      </c>
      <c r="I99" s="22">
        <f t="shared" ref="I99:I104" si="20">F99+H99</f>
        <v>0</v>
      </c>
      <c r="J99" s="42">
        <f t="shared" ref="J99:J104" si="21">I99</f>
        <v>0</v>
      </c>
      <c r="K99" s="14"/>
      <c r="L99" s="14"/>
    </row>
    <row r="100" spans="1:12" x14ac:dyDescent="0.25">
      <c r="A100" s="21" t="s">
        <v>284</v>
      </c>
      <c r="B100" s="21" t="s">
        <v>150</v>
      </c>
      <c r="C100" s="21" t="s">
        <v>70</v>
      </c>
      <c r="D100" s="22">
        <v>1</v>
      </c>
      <c r="E100" s="32"/>
      <c r="F100" s="22">
        <f t="shared" si="18"/>
        <v>0</v>
      </c>
      <c r="G100" s="32"/>
      <c r="H100" s="22">
        <f t="shared" si="19"/>
        <v>0</v>
      </c>
      <c r="I100" s="22">
        <f t="shared" si="20"/>
        <v>0</v>
      </c>
      <c r="J100" s="42">
        <f t="shared" si="21"/>
        <v>0</v>
      </c>
      <c r="K100" s="14"/>
      <c r="L100" s="14"/>
    </row>
    <row r="101" spans="1:12" x14ac:dyDescent="0.25">
      <c r="A101" s="21" t="s">
        <v>231</v>
      </c>
      <c r="B101" s="21" t="s">
        <v>151</v>
      </c>
      <c r="C101" s="21" t="s">
        <v>70</v>
      </c>
      <c r="D101" s="22">
        <v>1</v>
      </c>
      <c r="E101" s="32"/>
      <c r="F101" s="22">
        <f t="shared" si="18"/>
        <v>0</v>
      </c>
      <c r="G101" s="32"/>
      <c r="H101" s="22">
        <f t="shared" si="19"/>
        <v>0</v>
      </c>
      <c r="I101" s="22">
        <f t="shared" si="20"/>
        <v>0</v>
      </c>
      <c r="J101" s="42">
        <f t="shared" si="21"/>
        <v>0</v>
      </c>
      <c r="K101" s="14"/>
      <c r="L101" s="14"/>
    </row>
    <row r="102" spans="1:12" x14ac:dyDescent="0.25">
      <c r="A102" s="21" t="s">
        <v>285</v>
      </c>
      <c r="B102" s="21" t="s">
        <v>152</v>
      </c>
      <c r="C102" s="21" t="s">
        <v>70</v>
      </c>
      <c r="D102" s="22">
        <v>1</v>
      </c>
      <c r="E102" s="32"/>
      <c r="F102" s="22">
        <f t="shared" si="18"/>
        <v>0</v>
      </c>
      <c r="G102" s="32"/>
      <c r="H102" s="22">
        <f t="shared" si="19"/>
        <v>0</v>
      </c>
      <c r="I102" s="22">
        <f t="shared" si="20"/>
        <v>0</v>
      </c>
      <c r="J102" s="42">
        <f t="shared" si="21"/>
        <v>0</v>
      </c>
      <c r="K102" s="14"/>
      <c r="L102" s="14"/>
    </row>
    <row r="103" spans="1:12" x14ac:dyDescent="0.25">
      <c r="A103" s="21" t="s">
        <v>266</v>
      </c>
      <c r="B103" s="21" t="s">
        <v>153</v>
      </c>
      <c r="C103" s="21" t="s">
        <v>70</v>
      </c>
      <c r="D103" s="22">
        <v>1</v>
      </c>
      <c r="E103" s="32"/>
      <c r="F103" s="22">
        <f t="shared" si="18"/>
        <v>0</v>
      </c>
      <c r="G103" s="32"/>
      <c r="H103" s="22">
        <f t="shared" si="19"/>
        <v>0</v>
      </c>
      <c r="I103" s="22">
        <f t="shared" si="20"/>
        <v>0</v>
      </c>
      <c r="J103" s="42">
        <f t="shared" si="21"/>
        <v>0</v>
      </c>
      <c r="K103" s="14"/>
      <c r="L103" s="14"/>
    </row>
    <row r="104" spans="1:12" x14ac:dyDescent="0.25">
      <c r="A104" s="21" t="s">
        <v>286</v>
      </c>
      <c r="B104" s="21" t="s">
        <v>154</v>
      </c>
      <c r="C104" s="21" t="s">
        <v>70</v>
      </c>
      <c r="D104" s="22">
        <v>1</v>
      </c>
      <c r="E104" s="32"/>
      <c r="F104" s="22">
        <f t="shared" si="18"/>
        <v>0</v>
      </c>
      <c r="G104" s="32"/>
      <c r="H104" s="22">
        <f t="shared" si="19"/>
        <v>0</v>
      </c>
      <c r="I104" s="22">
        <f t="shared" si="20"/>
        <v>0</v>
      </c>
      <c r="J104" s="42">
        <f t="shared" si="21"/>
        <v>0</v>
      </c>
      <c r="K104" s="14"/>
      <c r="L104" s="14"/>
    </row>
    <row r="105" spans="1:12" x14ac:dyDescent="0.25">
      <c r="A105" s="15" t="s">
        <v>15</v>
      </c>
      <c r="B105" s="15" t="s">
        <v>155</v>
      </c>
      <c r="C105" s="15" t="s">
        <v>15</v>
      </c>
      <c r="D105" s="16"/>
      <c r="E105" s="29"/>
      <c r="F105" s="16"/>
      <c r="G105" s="29"/>
      <c r="H105" s="16"/>
      <c r="I105" s="16"/>
      <c r="J105" s="16"/>
      <c r="K105" s="14"/>
      <c r="L105" s="14"/>
    </row>
    <row r="106" spans="1:12" x14ac:dyDescent="0.25">
      <c r="A106" s="21" t="s">
        <v>272</v>
      </c>
      <c r="B106" s="21" t="s">
        <v>156</v>
      </c>
      <c r="C106" s="21" t="s">
        <v>70</v>
      </c>
      <c r="D106" s="22">
        <v>1</v>
      </c>
      <c r="E106" s="32"/>
      <c r="F106" s="22">
        <f>D106*E106</f>
        <v>0</v>
      </c>
      <c r="G106" s="32"/>
      <c r="H106" s="22">
        <f>D106*G106</f>
        <v>0</v>
      </c>
      <c r="I106" s="22">
        <f>F106+H106</f>
        <v>0</v>
      </c>
      <c r="J106" s="42">
        <f t="shared" ref="J106" si="22">I106</f>
        <v>0</v>
      </c>
      <c r="K106" s="14"/>
      <c r="L106" s="14"/>
    </row>
    <row r="107" spans="1:12" x14ac:dyDescent="0.25">
      <c r="A107" s="15" t="s">
        <v>15</v>
      </c>
      <c r="B107" s="15" t="s">
        <v>157</v>
      </c>
      <c r="C107" s="15" t="s">
        <v>15</v>
      </c>
      <c r="D107" s="16"/>
      <c r="E107" s="29"/>
      <c r="F107" s="16"/>
      <c r="G107" s="29"/>
      <c r="H107" s="16"/>
      <c r="I107" s="16"/>
      <c r="J107" s="16"/>
      <c r="K107" s="14"/>
      <c r="L107" s="14"/>
    </row>
    <row r="108" spans="1:12" x14ac:dyDescent="0.25">
      <c r="A108" s="21" t="s">
        <v>287</v>
      </c>
      <c r="B108" s="21" t="s">
        <v>158</v>
      </c>
      <c r="C108" s="21" t="s">
        <v>70</v>
      </c>
      <c r="D108" s="22">
        <v>3</v>
      </c>
      <c r="E108" s="32"/>
      <c r="F108" s="22">
        <f t="shared" ref="F108:F114" si="23">D108*E108</f>
        <v>0</v>
      </c>
      <c r="G108" s="32"/>
      <c r="H108" s="22">
        <f t="shared" ref="H108:H114" si="24">D108*G108</f>
        <v>0</v>
      </c>
      <c r="I108" s="22">
        <f t="shared" ref="I108:I114" si="25">F108+H108</f>
        <v>0</v>
      </c>
      <c r="J108" s="42">
        <f t="shared" ref="J108:J114" si="26">I108</f>
        <v>0</v>
      </c>
      <c r="K108" s="14"/>
      <c r="L108" s="14"/>
    </row>
    <row r="109" spans="1:12" x14ac:dyDescent="0.25">
      <c r="A109" s="21" t="s">
        <v>288</v>
      </c>
      <c r="B109" s="21" t="s">
        <v>159</v>
      </c>
      <c r="C109" s="21" t="s">
        <v>70</v>
      </c>
      <c r="D109" s="22">
        <v>6</v>
      </c>
      <c r="E109" s="32"/>
      <c r="F109" s="22">
        <f t="shared" si="23"/>
        <v>0</v>
      </c>
      <c r="G109" s="32"/>
      <c r="H109" s="22">
        <f t="shared" si="24"/>
        <v>0</v>
      </c>
      <c r="I109" s="22">
        <f t="shared" si="25"/>
        <v>0</v>
      </c>
      <c r="J109" s="42">
        <f t="shared" si="26"/>
        <v>0</v>
      </c>
      <c r="K109" s="14"/>
      <c r="L109" s="14"/>
    </row>
    <row r="110" spans="1:12" x14ac:dyDescent="0.25">
      <c r="A110" s="21" t="s">
        <v>289</v>
      </c>
      <c r="B110" s="21" t="s">
        <v>160</v>
      </c>
      <c r="C110" s="21" t="s">
        <v>70</v>
      </c>
      <c r="D110" s="22">
        <v>1</v>
      </c>
      <c r="E110" s="32"/>
      <c r="F110" s="22">
        <f t="shared" si="23"/>
        <v>0</v>
      </c>
      <c r="G110" s="32"/>
      <c r="H110" s="22">
        <f t="shared" si="24"/>
        <v>0</v>
      </c>
      <c r="I110" s="22">
        <f t="shared" si="25"/>
        <v>0</v>
      </c>
      <c r="J110" s="42">
        <f t="shared" si="26"/>
        <v>0</v>
      </c>
      <c r="K110" s="14"/>
      <c r="L110" s="14"/>
    </row>
    <row r="111" spans="1:12" x14ac:dyDescent="0.25">
      <c r="A111" s="21" t="s">
        <v>275</v>
      </c>
      <c r="B111" s="21" t="s">
        <v>161</v>
      </c>
      <c r="C111" s="21" t="s">
        <v>70</v>
      </c>
      <c r="D111" s="22">
        <v>2</v>
      </c>
      <c r="E111" s="32"/>
      <c r="F111" s="22">
        <f t="shared" si="23"/>
        <v>0</v>
      </c>
      <c r="G111" s="32"/>
      <c r="H111" s="22">
        <f t="shared" si="24"/>
        <v>0</v>
      </c>
      <c r="I111" s="22">
        <f t="shared" si="25"/>
        <v>0</v>
      </c>
      <c r="J111" s="42">
        <f t="shared" si="26"/>
        <v>0</v>
      </c>
      <c r="K111" s="14"/>
      <c r="L111" s="14"/>
    </row>
    <row r="112" spans="1:12" x14ac:dyDescent="0.25">
      <c r="A112" s="21" t="s">
        <v>253</v>
      </c>
      <c r="B112" s="21" t="s">
        <v>162</v>
      </c>
      <c r="C112" s="21" t="s">
        <v>70</v>
      </c>
      <c r="D112" s="22">
        <v>1</v>
      </c>
      <c r="E112" s="32"/>
      <c r="F112" s="22">
        <f t="shared" si="23"/>
        <v>0</v>
      </c>
      <c r="G112" s="32"/>
      <c r="H112" s="22">
        <f t="shared" si="24"/>
        <v>0</v>
      </c>
      <c r="I112" s="22">
        <f t="shared" si="25"/>
        <v>0</v>
      </c>
      <c r="J112" s="42">
        <f t="shared" si="26"/>
        <v>0</v>
      </c>
      <c r="K112" s="14"/>
      <c r="L112" s="14"/>
    </row>
    <row r="113" spans="1:12" x14ac:dyDescent="0.25">
      <c r="A113" s="21" t="s">
        <v>290</v>
      </c>
      <c r="B113" s="21" t="s">
        <v>163</v>
      </c>
      <c r="C113" s="21" t="s">
        <v>70</v>
      </c>
      <c r="D113" s="22">
        <v>2</v>
      </c>
      <c r="E113" s="32"/>
      <c r="F113" s="22">
        <f t="shared" si="23"/>
        <v>0</v>
      </c>
      <c r="G113" s="32"/>
      <c r="H113" s="22">
        <f t="shared" si="24"/>
        <v>0</v>
      </c>
      <c r="I113" s="22">
        <f t="shared" si="25"/>
        <v>0</v>
      </c>
      <c r="J113" s="42">
        <f t="shared" si="26"/>
        <v>0</v>
      </c>
      <c r="K113" s="14"/>
      <c r="L113" s="14"/>
    </row>
    <row r="114" spans="1:12" x14ac:dyDescent="0.25">
      <c r="A114" s="21" t="s">
        <v>291</v>
      </c>
      <c r="B114" s="21" t="s">
        <v>164</v>
      </c>
      <c r="C114" s="21" t="s">
        <v>70</v>
      </c>
      <c r="D114" s="22">
        <v>3</v>
      </c>
      <c r="E114" s="32"/>
      <c r="F114" s="22">
        <f t="shared" si="23"/>
        <v>0</v>
      </c>
      <c r="G114" s="32"/>
      <c r="H114" s="22">
        <f t="shared" si="24"/>
        <v>0</v>
      </c>
      <c r="I114" s="22">
        <f t="shared" si="25"/>
        <v>0</v>
      </c>
      <c r="J114" s="42">
        <f t="shared" si="26"/>
        <v>0</v>
      </c>
      <c r="K114" s="14"/>
      <c r="L114" s="14"/>
    </row>
    <row r="115" spans="1:12" x14ac:dyDescent="0.25">
      <c r="A115" s="15" t="s">
        <v>15</v>
      </c>
      <c r="B115" s="15" t="s">
        <v>94</v>
      </c>
      <c r="C115" s="15" t="s">
        <v>15</v>
      </c>
      <c r="D115" s="16"/>
      <c r="E115" s="29"/>
      <c r="F115" s="16"/>
      <c r="G115" s="29"/>
      <c r="H115" s="16"/>
      <c r="I115" s="16"/>
      <c r="J115" s="16"/>
      <c r="K115" s="14"/>
      <c r="L115" s="14"/>
    </row>
    <row r="116" spans="1:12" x14ac:dyDescent="0.25">
      <c r="A116" s="21" t="s">
        <v>292</v>
      </c>
      <c r="B116" s="21" t="s">
        <v>95</v>
      </c>
      <c r="C116" s="21" t="s">
        <v>70</v>
      </c>
      <c r="D116" s="22">
        <v>72</v>
      </c>
      <c r="E116" s="32"/>
      <c r="F116" s="22">
        <f>D116*E116</f>
        <v>0</v>
      </c>
      <c r="G116" s="32"/>
      <c r="H116" s="22">
        <f>D116*G116</f>
        <v>0</v>
      </c>
      <c r="I116" s="22">
        <f>F116+H116</f>
        <v>0</v>
      </c>
      <c r="J116" s="42">
        <f t="shared" ref="J116:J147" si="27">I116</f>
        <v>0</v>
      </c>
      <c r="K116" s="14"/>
      <c r="L116" s="14"/>
    </row>
    <row r="117" spans="1:12" x14ac:dyDescent="0.25">
      <c r="A117" s="21" t="s">
        <v>267</v>
      </c>
      <c r="B117" s="21" t="s">
        <v>96</v>
      </c>
      <c r="C117" s="21" t="s">
        <v>70</v>
      </c>
      <c r="D117" s="22">
        <v>12</v>
      </c>
      <c r="E117" s="32"/>
      <c r="F117" s="22">
        <f>D117*E117</f>
        <v>0</v>
      </c>
      <c r="G117" s="32"/>
      <c r="H117" s="22">
        <f>D117*G117</f>
        <v>0</v>
      </c>
      <c r="I117" s="22">
        <f>F117+H117</f>
        <v>0</v>
      </c>
      <c r="J117" s="42">
        <f t="shared" si="27"/>
        <v>0</v>
      </c>
      <c r="K117" s="14"/>
      <c r="L117" s="14"/>
    </row>
    <row r="118" spans="1:12" x14ac:dyDescent="0.25">
      <c r="A118" s="21" t="s">
        <v>221</v>
      </c>
      <c r="B118" s="21" t="s">
        <v>97</v>
      </c>
      <c r="C118" s="21" t="s">
        <v>70</v>
      </c>
      <c r="D118" s="22">
        <v>5</v>
      </c>
      <c r="E118" s="32"/>
      <c r="F118" s="22">
        <f>D118*E118</f>
        <v>0</v>
      </c>
      <c r="G118" s="32"/>
      <c r="H118" s="22">
        <f>D118*G118</f>
        <v>0</v>
      </c>
      <c r="I118" s="22">
        <f>F118+H118</f>
        <v>0</v>
      </c>
      <c r="J118" s="42">
        <f t="shared" si="27"/>
        <v>0</v>
      </c>
      <c r="K118" s="14"/>
      <c r="L118" s="14"/>
    </row>
    <row r="119" spans="1:12" x14ac:dyDescent="0.25">
      <c r="A119" s="21" t="s">
        <v>293</v>
      </c>
      <c r="B119" s="21" t="s">
        <v>98</v>
      </c>
      <c r="C119" s="21" t="s">
        <v>70</v>
      </c>
      <c r="D119" s="22">
        <v>5</v>
      </c>
      <c r="E119" s="32"/>
      <c r="F119" s="22">
        <f>D119*E119</f>
        <v>0</v>
      </c>
      <c r="G119" s="32"/>
      <c r="H119" s="22">
        <f>D119*G119</f>
        <v>0</v>
      </c>
      <c r="I119" s="22">
        <f>F119+H119</f>
        <v>0</v>
      </c>
      <c r="J119" s="42">
        <f t="shared" si="27"/>
        <v>0</v>
      </c>
      <c r="K119" s="14"/>
      <c r="L119" s="14"/>
    </row>
    <row r="120" spans="1:12" x14ac:dyDescent="0.25">
      <c r="A120" s="15" t="s">
        <v>15</v>
      </c>
      <c r="B120" s="15" t="s">
        <v>165</v>
      </c>
      <c r="C120" s="15" t="s">
        <v>15</v>
      </c>
      <c r="D120" s="16"/>
      <c r="E120" s="29"/>
      <c r="F120" s="16"/>
      <c r="G120" s="29"/>
      <c r="H120" s="16"/>
      <c r="I120" s="16"/>
      <c r="J120" s="16"/>
      <c r="K120" s="14"/>
      <c r="L120" s="14"/>
    </row>
    <row r="121" spans="1:12" x14ac:dyDescent="0.25">
      <c r="A121" s="21" t="s">
        <v>294</v>
      </c>
      <c r="B121" s="21" t="s">
        <v>166</v>
      </c>
      <c r="C121" s="21" t="s">
        <v>70</v>
      </c>
      <c r="D121" s="22">
        <v>1</v>
      </c>
      <c r="E121" s="32"/>
      <c r="F121" s="22">
        <f>D121*E121</f>
        <v>0</v>
      </c>
      <c r="G121" s="32"/>
      <c r="H121" s="22">
        <f>D121*G121</f>
        <v>0</v>
      </c>
      <c r="I121" s="22">
        <f>F121+H121</f>
        <v>0</v>
      </c>
      <c r="J121" s="42">
        <f t="shared" si="27"/>
        <v>0</v>
      </c>
      <c r="K121" s="14"/>
      <c r="L121" s="14"/>
    </row>
    <row r="122" spans="1:12" x14ac:dyDescent="0.25">
      <c r="A122" s="21" t="s">
        <v>295</v>
      </c>
      <c r="B122" s="21" t="s">
        <v>167</v>
      </c>
      <c r="C122" s="21" t="s">
        <v>70</v>
      </c>
      <c r="D122" s="22">
        <v>2</v>
      </c>
      <c r="E122" s="32"/>
      <c r="F122" s="22">
        <f>D122*E122</f>
        <v>0</v>
      </c>
      <c r="G122" s="32"/>
      <c r="H122" s="22">
        <f>D122*G122</f>
        <v>0</v>
      </c>
      <c r="I122" s="22">
        <f>F122+H122</f>
        <v>0</v>
      </c>
      <c r="J122" s="42">
        <f t="shared" si="27"/>
        <v>0</v>
      </c>
      <c r="K122" s="14"/>
      <c r="L122" s="14"/>
    </row>
    <row r="123" spans="1:12" x14ac:dyDescent="0.25">
      <c r="A123" s="21" t="s">
        <v>296</v>
      </c>
      <c r="B123" s="21" t="s">
        <v>168</v>
      </c>
      <c r="C123" s="21" t="s">
        <v>70</v>
      </c>
      <c r="D123" s="22">
        <v>1</v>
      </c>
      <c r="E123" s="32"/>
      <c r="F123" s="22">
        <f>D123*E123</f>
        <v>0</v>
      </c>
      <c r="G123" s="32"/>
      <c r="H123" s="22">
        <f>D123*G123</f>
        <v>0</v>
      </c>
      <c r="I123" s="22">
        <f>F123+H123</f>
        <v>0</v>
      </c>
      <c r="J123" s="42">
        <f t="shared" si="27"/>
        <v>0</v>
      </c>
      <c r="K123" s="14"/>
      <c r="L123" s="14"/>
    </row>
    <row r="124" spans="1:12" x14ac:dyDescent="0.25">
      <c r="A124" s="15" t="s">
        <v>15</v>
      </c>
      <c r="B124" s="15" t="s">
        <v>99</v>
      </c>
      <c r="C124" s="15" t="s">
        <v>15</v>
      </c>
      <c r="D124" s="16"/>
      <c r="E124" s="29"/>
      <c r="F124" s="16"/>
      <c r="G124" s="29"/>
      <c r="H124" s="16"/>
      <c r="I124" s="16"/>
      <c r="J124" s="16"/>
      <c r="K124" s="14"/>
      <c r="L124" s="14"/>
    </row>
    <row r="125" spans="1:12" x14ac:dyDescent="0.25">
      <c r="A125" s="21" t="s">
        <v>297</v>
      </c>
      <c r="B125" s="21" t="s">
        <v>100</v>
      </c>
      <c r="C125" s="21" t="s">
        <v>70</v>
      </c>
      <c r="D125" s="22">
        <v>1</v>
      </c>
      <c r="E125" s="32"/>
      <c r="F125" s="22">
        <f>D125*E125</f>
        <v>0</v>
      </c>
      <c r="G125" s="32"/>
      <c r="H125" s="22">
        <f>D125*G125</f>
        <v>0</v>
      </c>
      <c r="I125" s="22">
        <f>F125+H125</f>
        <v>0</v>
      </c>
      <c r="J125" s="42">
        <f t="shared" si="27"/>
        <v>0</v>
      </c>
      <c r="K125" s="14"/>
      <c r="L125" s="14"/>
    </row>
    <row r="126" spans="1:12" x14ac:dyDescent="0.25">
      <c r="A126" s="21" t="s">
        <v>298</v>
      </c>
      <c r="B126" s="21" t="s">
        <v>169</v>
      </c>
      <c r="C126" s="21" t="s">
        <v>70</v>
      </c>
      <c r="D126" s="22">
        <v>1</v>
      </c>
      <c r="E126" s="32"/>
      <c r="F126" s="22">
        <f>D126*E126</f>
        <v>0</v>
      </c>
      <c r="G126" s="32"/>
      <c r="H126" s="22">
        <f>D126*G126</f>
        <v>0</v>
      </c>
      <c r="I126" s="22">
        <f>F126+H126</f>
        <v>0</v>
      </c>
      <c r="J126" s="42">
        <f t="shared" si="27"/>
        <v>0</v>
      </c>
      <c r="K126" s="14"/>
      <c r="L126" s="14"/>
    </row>
    <row r="127" spans="1:12" x14ac:dyDescent="0.25">
      <c r="A127" s="15" t="s">
        <v>15</v>
      </c>
      <c r="B127" s="15" t="s">
        <v>101</v>
      </c>
      <c r="C127" s="15" t="s">
        <v>15</v>
      </c>
      <c r="D127" s="16"/>
      <c r="E127" s="29"/>
      <c r="F127" s="16"/>
      <c r="G127" s="29"/>
      <c r="H127" s="16"/>
      <c r="I127" s="16"/>
      <c r="J127" s="16"/>
      <c r="K127" s="14"/>
      <c r="L127" s="14"/>
    </row>
    <row r="128" spans="1:12" x14ac:dyDescent="0.25">
      <c r="A128" s="21" t="s">
        <v>299</v>
      </c>
      <c r="B128" s="21" t="s">
        <v>102</v>
      </c>
      <c r="C128" s="21" t="s">
        <v>70</v>
      </c>
      <c r="D128" s="22">
        <v>2</v>
      </c>
      <c r="E128" s="32"/>
      <c r="F128" s="22">
        <f>D128*E128</f>
        <v>0</v>
      </c>
      <c r="G128" s="32"/>
      <c r="H128" s="22">
        <f>D128*G128</f>
        <v>0</v>
      </c>
      <c r="I128" s="22">
        <f>F128+H128</f>
        <v>0</v>
      </c>
      <c r="J128" s="42">
        <f t="shared" si="27"/>
        <v>0</v>
      </c>
      <c r="K128" s="14"/>
      <c r="L128" s="14"/>
    </row>
    <row r="129" spans="1:12" x14ac:dyDescent="0.25">
      <c r="A129" s="15" t="s">
        <v>15</v>
      </c>
      <c r="B129" s="15" t="s">
        <v>103</v>
      </c>
      <c r="C129" s="15" t="s">
        <v>15</v>
      </c>
      <c r="D129" s="16"/>
      <c r="E129" s="29"/>
      <c r="F129" s="16"/>
      <c r="G129" s="29"/>
      <c r="H129" s="16"/>
      <c r="I129" s="16"/>
      <c r="J129" s="16"/>
      <c r="K129" s="14"/>
      <c r="L129" s="14"/>
    </row>
    <row r="130" spans="1:12" x14ac:dyDescent="0.25">
      <c r="A130" s="21" t="s">
        <v>300</v>
      </c>
      <c r="B130" s="21" t="s">
        <v>104</v>
      </c>
      <c r="C130" s="21" t="s">
        <v>78</v>
      </c>
      <c r="D130" s="22">
        <v>8</v>
      </c>
      <c r="E130" s="32"/>
      <c r="F130" s="22">
        <f>D130*E130</f>
        <v>0</v>
      </c>
      <c r="G130" s="32"/>
      <c r="H130" s="22">
        <f>D130*G130</f>
        <v>0</v>
      </c>
      <c r="I130" s="22">
        <f>F130+H130</f>
        <v>0</v>
      </c>
      <c r="J130" s="42">
        <f t="shared" si="27"/>
        <v>0</v>
      </c>
      <c r="K130" s="14"/>
      <c r="L130" s="14"/>
    </row>
    <row r="131" spans="1:12" x14ac:dyDescent="0.25">
      <c r="A131" s="15" t="s">
        <v>15</v>
      </c>
      <c r="B131" s="15" t="s">
        <v>105</v>
      </c>
      <c r="C131" s="15" t="s">
        <v>15</v>
      </c>
      <c r="D131" s="16"/>
      <c r="E131" s="29"/>
      <c r="F131" s="16"/>
      <c r="G131" s="29"/>
      <c r="H131" s="16"/>
      <c r="I131" s="16"/>
      <c r="J131" s="16"/>
      <c r="K131" s="14"/>
      <c r="L131" s="14"/>
    </row>
    <row r="132" spans="1:12" x14ac:dyDescent="0.25">
      <c r="A132" s="21" t="s">
        <v>301</v>
      </c>
      <c r="B132" s="21" t="s">
        <v>106</v>
      </c>
      <c r="C132" s="21" t="s">
        <v>70</v>
      </c>
      <c r="D132" s="22">
        <v>1</v>
      </c>
      <c r="E132" s="32"/>
      <c r="F132" s="22">
        <f>D132*E132</f>
        <v>0</v>
      </c>
      <c r="G132" s="32"/>
      <c r="H132" s="22">
        <f>D132*G132</f>
        <v>0</v>
      </c>
      <c r="I132" s="22">
        <f>F132+H132</f>
        <v>0</v>
      </c>
      <c r="J132" s="42">
        <f t="shared" si="27"/>
        <v>0</v>
      </c>
      <c r="K132" s="14"/>
      <c r="L132" s="14"/>
    </row>
    <row r="133" spans="1:12" x14ac:dyDescent="0.25">
      <c r="A133" s="15" t="s">
        <v>15</v>
      </c>
      <c r="B133" s="15" t="s">
        <v>107</v>
      </c>
      <c r="C133" s="15" t="s">
        <v>15</v>
      </c>
      <c r="D133" s="16"/>
      <c r="E133" s="29"/>
      <c r="F133" s="16"/>
      <c r="G133" s="29"/>
      <c r="H133" s="16"/>
      <c r="I133" s="16"/>
      <c r="J133" s="16"/>
      <c r="K133" s="14"/>
      <c r="L133" s="14"/>
    </row>
    <row r="134" spans="1:12" x14ac:dyDescent="0.25">
      <c r="A134" s="21" t="s">
        <v>269</v>
      </c>
      <c r="B134" s="21" t="s">
        <v>108</v>
      </c>
      <c r="C134" s="21" t="s">
        <v>70</v>
      </c>
      <c r="D134" s="22">
        <v>1</v>
      </c>
      <c r="E134" s="32"/>
      <c r="F134" s="22">
        <f>D134*E134</f>
        <v>0</v>
      </c>
      <c r="G134" s="32"/>
      <c r="H134" s="22">
        <f>D134*G134</f>
        <v>0</v>
      </c>
      <c r="I134" s="22">
        <f>F134+H134</f>
        <v>0</v>
      </c>
      <c r="J134" s="42">
        <f t="shared" si="27"/>
        <v>0</v>
      </c>
      <c r="K134" s="14"/>
      <c r="L134" s="14"/>
    </row>
    <row r="135" spans="1:12" x14ac:dyDescent="0.25">
      <c r="A135" s="15" t="s">
        <v>15</v>
      </c>
      <c r="B135" s="15" t="s">
        <v>109</v>
      </c>
      <c r="C135" s="15" t="s">
        <v>15</v>
      </c>
      <c r="D135" s="16"/>
      <c r="E135" s="29"/>
      <c r="F135" s="16"/>
      <c r="G135" s="29"/>
      <c r="H135" s="16"/>
      <c r="I135" s="16"/>
      <c r="J135" s="16"/>
      <c r="K135" s="14"/>
      <c r="L135" s="14"/>
    </row>
    <row r="136" spans="1:12" x14ac:dyDescent="0.25">
      <c r="A136" s="21" t="s">
        <v>302</v>
      </c>
      <c r="B136" s="21" t="s">
        <v>170</v>
      </c>
      <c r="C136" s="21" t="s">
        <v>111</v>
      </c>
      <c r="D136" s="22">
        <v>8</v>
      </c>
      <c r="E136" s="32"/>
      <c r="F136" s="22">
        <f>D136*E136</f>
        <v>0</v>
      </c>
      <c r="G136" s="32"/>
      <c r="H136" s="22">
        <f>D136*G136</f>
        <v>0</v>
      </c>
      <c r="I136" s="22">
        <f>F136+H136</f>
        <v>0</v>
      </c>
      <c r="J136" s="42">
        <f t="shared" si="27"/>
        <v>0</v>
      </c>
      <c r="K136" s="14"/>
      <c r="L136" s="14"/>
    </row>
    <row r="137" spans="1:12" x14ac:dyDescent="0.25">
      <c r="A137" s="21" t="s">
        <v>303</v>
      </c>
      <c r="B137" s="21" t="s">
        <v>113</v>
      </c>
      <c r="C137" s="21" t="s">
        <v>111</v>
      </c>
      <c r="D137" s="22">
        <v>3</v>
      </c>
      <c r="E137" s="32"/>
      <c r="F137" s="22">
        <f>D137*E137</f>
        <v>0</v>
      </c>
      <c r="G137" s="32"/>
      <c r="H137" s="22">
        <f>D137*G137</f>
        <v>0</v>
      </c>
      <c r="I137" s="22">
        <f>F137+H137</f>
        <v>0</v>
      </c>
      <c r="J137" s="42">
        <f t="shared" si="27"/>
        <v>0</v>
      </c>
      <c r="K137" s="14"/>
      <c r="L137" s="14"/>
    </row>
    <row r="138" spans="1:12" x14ac:dyDescent="0.25">
      <c r="A138" s="15" t="s">
        <v>15</v>
      </c>
      <c r="B138" s="15" t="s">
        <v>171</v>
      </c>
      <c r="C138" s="15" t="s">
        <v>15</v>
      </c>
      <c r="D138" s="16"/>
      <c r="E138" s="29"/>
      <c r="F138" s="16"/>
      <c r="G138" s="29"/>
      <c r="H138" s="16"/>
      <c r="I138" s="16"/>
      <c r="J138" s="16"/>
      <c r="K138" s="14"/>
      <c r="L138" s="14"/>
    </row>
    <row r="139" spans="1:12" x14ac:dyDescent="0.25">
      <c r="A139" s="21" t="s">
        <v>304</v>
      </c>
      <c r="B139" s="21" t="s">
        <v>172</v>
      </c>
      <c r="C139" s="21" t="s">
        <v>111</v>
      </c>
      <c r="D139" s="22">
        <v>8</v>
      </c>
      <c r="E139" s="32"/>
      <c r="F139" s="22">
        <f>D139*E139</f>
        <v>0</v>
      </c>
      <c r="G139" s="32"/>
      <c r="H139" s="22">
        <f>D139*G139</f>
        <v>0</v>
      </c>
      <c r="I139" s="22">
        <f>F139+H139</f>
        <v>0</v>
      </c>
      <c r="J139" s="42">
        <f t="shared" si="27"/>
        <v>0</v>
      </c>
      <c r="K139" s="14"/>
      <c r="L139" s="14"/>
    </row>
    <row r="140" spans="1:12" x14ac:dyDescent="0.25">
      <c r="A140" s="21" t="s">
        <v>305</v>
      </c>
      <c r="B140" s="21" t="s">
        <v>173</v>
      </c>
      <c r="C140" s="21" t="s">
        <v>111</v>
      </c>
      <c r="D140" s="22">
        <v>10</v>
      </c>
      <c r="E140" s="32"/>
      <c r="F140" s="22">
        <f>D140*E140</f>
        <v>0</v>
      </c>
      <c r="G140" s="32"/>
      <c r="H140" s="22">
        <f>D140*G140</f>
        <v>0</v>
      </c>
      <c r="I140" s="22">
        <f>F140+H140</f>
        <v>0</v>
      </c>
      <c r="J140" s="42">
        <f t="shared" si="27"/>
        <v>0</v>
      </c>
      <c r="K140" s="14"/>
      <c r="L140" s="14"/>
    </row>
    <row r="141" spans="1:12" x14ac:dyDescent="0.25">
      <c r="A141" s="21" t="s">
        <v>306</v>
      </c>
      <c r="B141" s="21" t="s">
        <v>174</v>
      </c>
      <c r="C141" s="21" t="s">
        <v>111</v>
      </c>
      <c r="D141" s="22">
        <v>12</v>
      </c>
      <c r="E141" s="32"/>
      <c r="F141" s="22">
        <f>D141*E141</f>
        <v>0</v>
      </c>
      <c r="G141" s="32"/>
      <c r="H141" s="22">
        <f>D141*G141</f>
        <v>0</v>
      </c>
      <c r="I141" s="22">
        <f>F141+H141</f>
        <v>0</v>
      </c>
      <c r="J141" s="42">
        <f t="shared" si="27"/>
        <v>0</v>
      </c>
      <c r="K141" s="14"/>
      <c r="L141" s="14"/>
    </row>
    <row r="142" spans="1:12" x14ac:dyDescent="0.25">
      <c r="A142" s="23" t="s">
        <v>15</v>
      </c>
      <c r="B142" s="23" t="s">
        <v>114</v>
      </c>
      <c r="C142" s="23" t="s">
        <v>15</v>
      </c>
      <c r="D142" s="24"/>
      <c r="E142" s="33"/>
      <c r="F142" s="24"/>
      <c r="G142" s="33"/>
      <c r="H142" s="24"/>
      <c r="I142" s="24"/>
      <c r="J142" s="24"/>
      <c r="K142" s="14"/>
      <c r="L142" s="14"/>
    </row>
    <row r="143" spans="1:12" x14ac:dyDescent="0.25">
      <c r="A143" s="21" t="s">
        <v>307</v>
      </c>
      <c r="B143" s="21" t="s">
        <v>115</v>
      </c>
      <c r="C143" s="21" t="s">
        <v>111</v>
      </c>
      <c r="D143" s="22">
        <v>3</v>
      </c>
      <c r="E143" s="32"/>
      <c r="F143" s="22">
        <f>D143*E143</f>
        <v>0</v>
      </c>
      <c r="G143" s="32"/>
      <c r="H143" s="22">
        <f>D143*G143</f>
        <v>0</v>
      </c>
      <c r="I143" s="22">
        <f>F143+H143</f>
        <v>0</v>
      </c>
      <c r="J143" s="42">
        <f t="shared" si="27"/>
        <v>0</v>
      </c>
      <c r="K143" s="14"/>
      <c r="L143" s="14"/>
    </row>
    <row r="144" spans="1:12" x14ac:dyDescent="0.25">
      <c r="A144" s="21" t="s">
        <v>308</v>
      </c>
      <c r="B144" s="21" t="s">
        <v>116</v>
      </c>
      <c r="C144" s="21" t="s">
        <v>111</v>
      </c>
      <c r="D144" s="22">
        <v>2</v>
      </c>
      <c r="E144" s="32"/>
      <c r="F144" s="22">
        <f>D144*E144</f>
        <v>0</v>
      </c>
      <c r="G144" s="32"/>
      <c r="H144" s="22">
        <f>D144*G144</f>
        <v>0</v>
      </c>
      <c r="I144" s="22">
        <f>F144+H144</f>
        <v>0</v>
      </c>
      <c r="J144" s="42">
        <f t="shared" si="27"/>
        <v>0</v>
      </c>
      <c r="K144" s="14"/>
      <c r="L144" s="14"/>
    </row>
    <row r="145" spans="1:12" x14ac:dyDescent="0.25">
      <c r="A145" s="21" t="s">
        <v>265</v>
      </c>
      <c r="B145" s="21" t="s">
        <v>117</v>
      </c>
      <c r="C145" s="21" t="s">
        <v>111</v>
      </c>
      <c r="D145" s="22">
        <v>1</v>
      </c>
      <c r="E145" s="32"/>
      <c r="F145" s="22">
        <f>D145*E145</f>
        <v>0</v>
      </c>
      <c r="G145" s="32"/>
      <c r="H145" s="22">
        <f>D145*G145</f>
        <v>0</v>
      </c>
      <c r="I145" s="22">
        <f>F145+H145</f>
        <v>0</v>
      </c>
      <c r="J145" s="42">
        <f t="shared" si="27"/>
        <v>0</v>
      </c>
      <c r="K145" s="14"/>
      <c r="L145" s="14"/>
    </row>
    <row r="146" spans="1:12" x14ac:dyDescent="0.25">
      <c r="A146" s="21" t="s">
        <v>222</v>
      </c>
      <c r="B146" s="21" t="s">
        <v>118</v>
      </c>
      <c r="C146" s="21" t="s">
        <v>111</v>
      </c>
      <c r="D146" s="22">
        <v>9</v>
      </c>
      <c r="E146" s="32"/>
      <c r="F146" s="22">
        <f>D146*E146</f>
        <v>0</v>
      </c>
      <c r="G146" s="32"/>
      <c r="H146" s="22">
        <f>D146*G146</f>
        <v>0</v>
      </c>
      <c r="I146" s="22">
        <f>F146+H146</f>
        <v>0</v>
      </c>
      <c r="J146" s="42">
        <f t="shared" si="27"/>
        <v>0</v>
      </c>
      <c r="K146" s="14"/>
      <c r="L146" s="14"/>
    </row>
    <row r="147" spans="1:12" x14ac:dyDescent="0.25">
      <c r="A147" s="21" t="s">
        <v>309</v>
      </c>
      <c r="B147" s="21" t="s">
        <v>119</v>
      </c>
      <c r="C147" s="21" t="s">
        <v>111</v>
      </c>
      <c r="D147" s="22">
        <v>6</v>
      </c>
      <c r="E147" s="32"/>
      <c r="F147" s="22">
        <f>D147*E147</f>
        <v>0</v>
      </c>
      <c r="G147" s="32"/>
      <c r="H147" s="22">
        <f>D147*G147</f>
        <v>0</v>
      </c>
      <c r="I147" s="22">
        <f>F147+H147</f>
        <v>0</v>
      </c>
      <c r="J147" s="42">
        <f t="shared" si="27"/>
        <v>0</v>
      </c>
      <c r="K147" s="14"/>
      <c r="L147" s="14"/>
    </row>
    <row r="148" spans="1:12" x14ac:dyDescent="0.25">
      <c r="A148" s="15" t="s">
        <v>15</v>
      </c>
      <c r="B148" s="15" t="s">
        <v>120</v>
      </c>
      <c r="C148" s="15" t="s">
        <v>15</v>
      </c>
      <c r="D148" s="16"/>
      <c r="E148" s="29"/>
      <c r="F148" s="16"/>
      <c r="G148" s="29"/>
      <c r="H148" s="16"/>
      <c r="I148" s="16"/>
      <c r="J148" s="16"/>
      <c r="K148" s="14"/>
      <c r="L148" s="14"/>
    </row>
    <row r="149" spans="1:12" x14ac:dyDescent="0.25">
      <c r="A149" s="21" t="s">
        <v>310</v>
      </c>
      <c r="B149" s="21" t="s">
        <v>121</v>
      </c>
      <c r="C149" s="21" t="s">
        <v>111</v>
      </c>
      <c r="D149" s="22">
        <v>1</v>
      </c>
      <c r="E149" s="32"/>
      <c r="F149" s="22">
        <f>D149*E149</f>
        <v>0</v>
      </c>
      <c r="G149" s="32"/>
      <c r="H149" s="22">
        <f>D149*G149</f>
        <v>0</v>
      </c>
      <c r="I149" s="22">
        <f>F149+H149</f>
        <v>0</v>
      </c>
      <c r="J149" s="42">
        <f t="shared" ref="J149:J150" si="28">I149</f>
        <v>0</v>
      </c>
      <c r="K149" s="14"/>
      <c r="L149" s="14"/>
    </row>
    <row r="150" spans="1:12" x14ac:dyDescent="0.25">
      <c r="A150" s="21" t="s">
        <v>311</v>
      </c>
      <c r="B150" s="21" t="s">
        <v>122</v>
      </c>
      <c r="C150" s="21" t="s">
        <v>111</v>
      </c>
      <c r="D150" s="22">
        <v>4</v>
      </c>
      <c r="E150" s="32"/>
      <c r="F150" s="22">
        <f>D150*E150</f>
        <v>0</v>
      </c>
      <c r="G150" s="32"/>
      <c r="H150" s="22">
        <f>D150*G150</f>
        <v>0</v>
      </c>
      <c r="I150" s="22">
        <f>F150+H150</f>
        <v>0</v>
      </c>
      <c r="J150" s="42">
        <f t="shared" si="28"/>
        <v>0</v>
      </c>
      <c r="K150" s="14"/>
      <c r="L150" s="14"/>
    </row>
    <row r="151" spans="1:12" x14ac:dyDescent="0.25">
      <c r="A151" s="19" t="s">
        <v>15</v>
      </c>
      <c r="B151" s="19" t="s">
        <v>175</v>
      </c>
      <c r="C151" s="19" t="s">
        <v>15</v>
      </c>
      <c r="D151" s="20"/>
      <c r="E151" s="31"/>
      <c r="F151" s="25">
        <f>SUM(F64:F150)</f>
        <v>0</v>
      </c>
      <c r="G151" s="31"/>
      <c r="H151" s="25">
        <f>SUM(H64:H150)</f>
        <v>0</v>
      </c>
      <c r="I151" s="25">
        <f>SUM(I64:I150)</f>
        <v>0</v>
      </c>
      <c r="J151" s="25">
        <f>SUM(J64:J150)</f>
        <v>0</v>
      </c>
      <c r="K151" s="14"/>
      <c r="L151" s="14"/>
    </row>
    <row r="152" spans="1:12" x14ac:dyDescent="0.25">
      <c r="A152" s="15" t="s">
        <v>15</v>
      </c>
      <c r="B152" s="15" t="s">
        <v>176</v>
      </c>
      <c r="C152" s="15" t="s">
        <v>15</v>
      </c>
      <c r="D152" s="16"/>
      <c r="E152" s="29"/>
      <c r="F152" s="16"/>
      <c r="G152" s="29"/>
      <c r="H152" s="16"/>
      <c r="I152" s="16"/>
      <c r="J152" s="16"/>
      <c r="K152" s="14"/>
      <c r="L152" s="14"/>
    </row>
    <row r="153" spans="1:12" x14ac:dyDescent="0.25">
      <c r="A153" s="15" t="s">
        <v>15</v>
      </c>
      <c r="B153" s="15" t="s">
        <v>177</v>
      </c>
      <c r="C153" s="15" t="s">
        <v>15</v>
      </c>
      <c r="D153" s="16"/>
      <c r="E153" s="29"/>
      <c r="F153" s="16"/>
      <c r="G153" s="29"/>
      <c r="H153" s="16"/>
      <c r="I153" s="16"/>
      <c r="J153" s="16"/>
      <c r="K153" s="14"/>
      <c r="L153" s="14"/>
    </row>
    <row r="154" spans="1:12" x14ac:dyDescent="0.25">
      <c r="A154" s="15" t="s">
        <v>15</v>
      </c>
      <c r="B154" s="15" t="s">
        <v>178</v>
      </c>
      <c r="C154" s="15" t="s">
        <v>15</v>
      </c>
      <c r="D154" s="16"/>
      <c r="E154" s="29"/>
      <c r="F154" s="16"/>
      <c r="G154" s="29"/>
      <c r="H154" s="16"/>
      <c r="I154" s="16"/>
      <c r="J154" s="16"/>
      <c r="K154" s="14"/>
      <c r="L154" s="14"/>
    </row>
    <row r="155" spans="1:12" x14ac:dyDescent="0.25">
      <c r="A155" s="21" t="s">
        <v>15</v>
      </c>
      <c r="B155" s="21" t="s">
        <v>15</v>
      </c>
      <c r="C155" s="21" t="s">
        <v>15</v>
      </c>
      <c r="D155" s="22"/>
      <c r="E155" s="32"/>
      <c r="F155" s="22"/>
      <c r="G155" s="32"/>
      <c r="H155" s="22"/>
      <c r="I155" s="22"/>
      <c r="J155" s="22"/>
      <c r="K155" s="14"/>
      <c r="L155" s="14"/>
    </row>
    <row r="156" spans="1:12" x14ac:dyDescent="0.25">
      <c r="A156" s="21" t="s">
        <v>273</v>
      </c>
      <c r="B156" s="21" t="s">
        <v>179</v>
      </c>
      <c r="C156" s="21" t="s">
        <v>15</v>
      </c>
      <c r="D156" s="22"/>
      <c r="E156" s="32"/>
      <c r="F156" s="22">
        <f>M4+Parametry!B33/100*F136+Parametry!B33/100*F137+Parametry!B33/100*F139+Parametry!B33/100*F140+Parametry!B33/100*F141+Parametry!B33/100*F143+Parametry!B33/100*F144+Parametry!B33/100*F145+Parametry!B33/100*F146+Parametry!B33/100*F147+Parametry!B33/100*F149+Parametry!B33/100*F150</f>
        <v>0</v>
      </c>
      <c r="G156" s="32"/>
      <c r="H156" s="22"/>
      <c r="I156" s="22">
        <f>F156+H156</f>
        <v>0</v>
      </c>
      <c r="J156" s="42">
        <f t="shared" ref="J156" si="29">I156</f>
        <v>0</v>
      </c>
      <c r="K156" s="14"/>
      <c r="L156" s="14"/>
    </row>
    <row r="157" spans="1:12" x14ac:dyDescent="0.25">
      <c r="A157" s="17" t="s">
        <v>15</v>
      </c>
      <c r="B157" s="17" t="s">
        <v>180</v>
      </c>
      <c r="C157" s="17" t="s">
        <v>15</v>
      </c>
      <c r="D157" s="18"/>
      <c r="E157" s="30"/>
      <c r="F157" s="18">
        <f>SUM(F8:F61,F64:F150,F152:F156)</f>
        <v>0</v>
      </c>
      <c r="G157" s="30"/>
      <c r="H157" s="18">
        <f>SUM(H8:H61,H64:H150,H152:H156)</f>
        <v>0</v>
      </c>
      <c r="I157" s="18">
        <f>SUM(I8:I61,I64:I150,I152:I156)</f>
        <v>0</v>
      </c>
      <c r="J157" s="18">
        <f>SUM(J8:J61,J64:J150,J152:J156)</f>
        <v>0</v>
      </c>
      <c r="K157" s="14"/>
      <c r="L157" s="14"/>
    </row>
  </sheetData>
  <sheetProtection password="BAAB" sheet="1" objects="1" scenarios="1" formatColumns="0" formatRows="0"/>
  <pageMargins left="0.47244094488188981" right="0.39370078740157483" top="0.6692913385826772" bottom="0.55118110236220474" header="0.31496062992125984" footer="0.31496062992125984"/>
  <pageSetup paperSize="9" orientation="landscape" r:id="rId1"/>
  <headerFoot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>
      <selection activeCell="B20" sqref="B20"/>
    </sheetView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17</v>
      </c>
      <c r="C10" s="3"/>
    </row>
    <row r="11" spans="1:3" x14ac:dyDescent="0.25">
      <c r="A11" s="2" t="s">
        <v>19</v>
      </c>
      <c r="B11" s="7" t="s">
        <v>15</v>
      </c>
      <c r="C11" s="3"/>
    </row>
    <row r="12" spans="1:3" x14ac:dyDescent="0.25">
      <c r="A12" s="2" t="s">
        <v>20</v>
      </c>
      <c r="B12" s="7" t="s">
        <v>15</v>
      </c>
      <c r="C12" s="3"/>
    </row>
    <row r="13" spans="1:3" x14ac:dyDescent="0.25">
      <c r="A13" s="2" t="s">
        <v>21</v>
      </c>
      <c r="B13" s="7" t="s">
        <v>15</v>
      </c>
      <c r="C13" s="3"/>
    </row>
    <row r="14" spans="1:3" x14ac:dyDescent="0.25">
      <c r="A14" s="2" t="s">
        <v>22</v>
      </c>
      <c r="B14" s="7" t="s">
        <v>23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24</v>
      </c>
      <c r="B16" s="9" t="s">
        <v>25</v>
      </c>
      <c r="C16" s="3"/>
    </row>
    <row r="17" spans="1:3" x14ac:dyDescent="0.25">
      <c r="A17" s="2" t="s">
        <v>26</v>
      </c>
      <c r="B17" s="9" t="s">
        <v>27</v>
      </c>
      <c r="C17" s="3"/>
    </row>
    <row r="18" spans="1:3" x14ac:dyDescent="0.25">
      <c r="A18" s="2" t="s">
        <v>28</v>
      </c>
      <c r="B18" s="9" t="s">
        <v>29</v>
      </c>
      <c r="C18" s="3"/>
    </row>
    <row r="19" spans="1:3" x14ac:dyDescent="0.25">
      <c r="A19" s="2" t="s">
        <v>30</v>
      </c>
      <c r="B19" s="9" t="s">
        <v>31</v>
      </c>
      <c r="C19" s="3"/>
    </row>
    <row r="20" spans="1:3" x14ac:dyDescent="0.25">
      <c r="A20" s="2" t="s">
        <v>32</v>
      </c>
      <c r="B20" s="9" t="s">
        <v>33</v>
      </c>
      <c r="C20" s="3"/>
    </row>
    <row r="21" spans="1:3" x14ac:dyDescent="0.25">
      <c r="A21" s="2" t="s">
        <v>34</v>
      </c>
      <c r="B21" s="9" t="s">
        <v>31</v>
      </c>
      <c r="C21" s="3"/>
    </row>
    <row r="22" spans="1:3" x14ac:dyDescent="0.25">
      <c r="A22" s="2" t="s">
        <v>35</v>
      </c>
      <c r="B22" s="9" t="s">
        <v>31</v>
      </c>
      <c r="C22" s="3"/>
    </row>
    <row r="23" spans="1:3" x14ac:dyDescent="0.25">
      <c r="A23" s="2" t="s">
        <v>36</v>
      </c>
      <c r="B23" s="9" t="s">
        <v>31</v>
      </c>
      <c r="C23" s="3"/>
    </row>
    <row r="24" spans="1:3" x14ac:dyDescent="0.25">
      <c r="A24" s="2" t="s">
        <v>37</v>
      </c>
      <c r="B24" s="9" t="s">
        <v>38</v>
      </c>
      <c r="C24" s="3"/>
    </row>
    <row r="25" spans="1:3" x14ac:dyDescent="0.25">
      <c r="A25" s="2" t="s">
        <v>39</v>
      </c>
      <c r="B25" s="9" t="s">
        <v>31</v>
      </c>
      <c r="C25" s="3"/>
    </row>
    <row r="26" spans="1:3" x14ac:dyDescent="0.25">
      <c r="A26" s="2" t="s">
        <v>40</v>
      </c>
      <c r="B26" s="9" t="s">
        <v>41</v>
      </c>
      <c r="C26" s="3"/>
    </row>
    <row r="27" spans="1:3" x14ac:dyDescent="0.25">
      <c r="A27" s="2" t="s">
        <v>42</v>
      </c>
      <c r="B27" s="9" t="s">
        <v>31</v>
      </c>
      <c r="C27" s="3"/>
    </row>
    <row r="28" spans="1:3" x14ac:dyDescent="0.25">
      <c r="A28" s="2" t="s">
        <v>43</v>
      </c>
      <c r="B28" s="9" t="s">
        <v>31</v>
      </c>
      <c r="C28" s="3"/>
    </row>
    <row r="29" spans="1:3" x14ac:dyDescent="0.25">
      <c r="A29" s="2" t="s">
        <v>44</v>
      </c>
      <c r="B29" s="9" t="s">
        <v>31</v>
      </c>
      <c r="C29" s="3"/>
    </row>
    <row r="30" spans="1:3" x14ac:dyDescent="0.25">
      <c r="A30" s="2" t="s">
        <v>45</v>
      </c>
      <c r="B30" s="9" t="s">
        <v>31</v>
      </c>
      <c r="C30" s="3"/>
    </row>
    <row r="31" spans="1:3" ht="24.75" x14ac:dyDescent="0.25">
      <c r="A31" s="10" t="s">
        <v>46</v>
      </c>
      <c r="B31" s="9" t="s">
        <v>47</v>
      </c>
      <c r="C31" s="3"/>
    </row>
    <row r="32" spans="1:3" x14ac:dyDescent="0.25">
      <c r="A32" s="2" t="s">
        <v>48</v>
      </c>
      <c r="B32" s="9" t="s">
        <v>49</v>
      </c>
      <c r="C32" s="3"/>
    </row>
    <row r="33" spans="1:2" x14ac:dyDescent="0.25">
      <c r="A33" s="11" t="s">
        <v>50</v>
      </c>
      <c r="B33" s="11">
        <v>10</v>
      </c>
    </row>
    <row r="34" spans="1:2" x14ac:dyDescent="0.25">
      <c r="A34" s="11" t="s">
        <v>51</v>
      </c>
      <c r="B34" s="11">
        <v>0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</vt:lpstr>
      <vt:lpstr>Rozpočet!Názvy_tisku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2018-05-07T10:28:26Z</cp:lastPrinted>
  <dcterms:created xsi:type="dcterms:W3CDTF">2018-05-04T15:44:20Z</dcterms:created>
  <dcterms:modified xsi:type="dcterms:W3CDTF">2018-05-09T09:35:45Z</dcterms:modified>
</cp:coreProperties>
</file>